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tavební úpravy soci..." sheetId="2" r:id="rId2"/>
    <sheet name="02 - ZTI" sheetId="3" r:id="rId3"/>
    <sheet name="03 - Elektroinstalace" sheetId="4" r:id="rId4"/>
    <sheet name="04 - VRN" sheetId="5" r:id="rId5"/>
    <sheet name="Pokyny pro vyplnění" sheetId="6" r:id="rId6"/>
  </sheets>
  <definedNames>
    <definedName name="_xlnm.Print_Area" localSheetId="0">'Rekapitulace stavby'!$D$4:$AO$33,'Rekapitulace stavby'!$C$39:$AQ$56</definedName>
    <definedName name="_xlnm.Print_Titles" localSheetId="0">'Rekapitulace stavby'!$49:$49</definedName>
    <definedName name="_xlnm._FilterDatabase" localSheetId="1" hidden="1">'01 - Stavební úpravy soci...'!$C$92:$K$338</definedName>
    <definedName name="_xlnm.Print_Area" localSheetId="1">'01 - Stavební úpravy soci...'!$C$4:$J$36,'01 - Stavební úpravy soci...'!$C$42:$J$74,'01 - Stavební úpravy soci...'!$C$80:$K$338</definedName>
    <definedName name="_xlnm.Print_Titles" localSheetId="1">'01 - Stavební úpravy soci...'!$92:$92</definedName>
    <definedName name="_xlnm._FilterDatabase" localSheetId="2" hidden="1">'02 - ZTI'!$C$82:$K$254</definedName>
    <definedName name="_xlnm.Print_Area" localSheetId="2">'02 - ZTI'!$C$4:$J$36,'02 - ZTI'!$C$42:$J$64,'02 - ZTI'!$C$70:$K$254</definedName>
    <definedName name="_xlnm.Print_Titles" localSheetId="2">'02 - ZTI'!$82:$82</definedName>
    <definedName name="_xlnm._FilterDatabase" localSheetId="3" hidden="1">'03 - Elektroinstalace'!$C$77:$K$82</definedName>
    <definedName name="_xlnm.Print_Area" localSheetId="3">'03 - Elektroinstalace'!$C$4:$J$36,'03 - Elektroinstalace'!$C$42:$J$59,'03 - Elektroinstalace'!$C$65:$K$82</definedName>
    <definedName name="_xlnm.Print_Titles" localSheetId="3">'03 - Elektroinstalace'!$77:$77</definedName>
    <definedName name="_xlnm._FilterDatabase" localSheetId="4" hidden="1">'04 - VRN'!$C$79:$K$93</definedName>
    <definedName name="_xlnm.Print_Area" localSheetId="4">'04 - VRN'!$C$4:$J$36,'04 - VRN'!$C$42:$J$61,'04 - VRN'!$C$67:$K$93</definedName>
    <definedName name="_xlnm.Print_Titles" localSheetId="4">'04 - VRN'!$79:$79</definedName>
    <definedName name="_xlnm.Print_Area" localSheetId="5">'Pokyny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5" r="BI93"/>
  <c r="BH93"/>
  <c r="BG93"/>
  <c r="BE93"/>
  <c r="T93"/>
  <c r="T92"/>
  <c r="R93"/>
  <c r="R92"/>
  <c r="P93"/>
  <c r="P92"/>
  <c r="BK93"/>
  <c r="BK92"/>
  <c r="J92"/>
  <c r="J93"/>
  <c r="BF93"/>
  <c r="J60"/>
  <c r="BI90"/>
  <c r="BH90"/>
  <c r="BG90"/>
  <c r="BE90"/>
  <c r="T90"/>
  <c r="R90"/>
  <c r="P90"/>
  <c r="BK90"/>
  <c r="J90"/>
  <c r="BF90"/>
  <c r="BI88"/>
  <c r="BH88"/>
  <c r="BG88"/>
  <c r="BE88"/>
  <c r="T88"/>
  <c r="R88"/>
  <c r="P88"/>
  <c r="BK88"/>
  <c r="J88"/>
  <c r="BF88"/>
  <c r="BI86"/>
  <c r="BH86"/>
  <c r="BG86"/>
  <c r="BE86"/>
  <c r="T86"/>
  <c r="T85"/>
  <c r="R86"/>
  <c r="R85"/>
  <c r="P86"/>
  <c r="P85"/>
  <c r="BK86"/>
  <c r="BK85"/>
  <c r="J85"/>
  <c r="J86"/>
  <c r="BF86"/>
  <c r="J59"/>
  <c r="BI83"/>
  <c r="F34"/>
  <c i="1" r="BD55"/>
  <c i="5" r="BH83"/>
  <c r="F33"/>
  <c i="1" r="BC55"/>
  <c i="5" r="BG83"/>
  <c r="F32"/>
  <c i="1" r="BB55"/>
  <c i="5" r="BE83"/>
  <c r="J30"/>
  <c i="1" r="AV55"/>
  <c i="5" r="F30"/>
  <c i="1" r="AZ55"/>
  <c i="5" r="T83"/>
  <c r="T82"/>
  <c r="T81"/>
  <c r="T80"/>
  <c r="R83"/>
  <c r="R82"/>
  <c r="R81"/>
  <c r="R80"/>
  <c r="P83"/>
  <c r="P82"/>
  <c r="P81"/>
  <c r="P80"/>
  <c i="1" r="AU55"/>
  <c i="5" r="BK83"/>
  <c r="BK82"/>
  <c r="J82"/>
  <c r="BK81"/>
  <c r="J81"/>
  <c r="BK80"/>
  <c r="J80"/>
  <c r="J56"/>
  <c r="J27"/>
  <c i="1" r="AG55"/>
  <c i="5" r="J83"/>
  <c r="BF83"/>
  <c r="J31"/>
  <c i="1" r="AW55"/>
  <c i="5" r="F31"/>
  <c i="1" r="BA55"/>
  <c i="5" r="J58"/>
  <c r="J57"/>
  <c r="J76"/>
  <c r="F76"/>
  <c r="F74"/>
  <c r="E72"/>
  <c r="J51"/>
  <c r="F51"/>
  <c r="F49"/>
  <c r="E47"/>
  <c r="J36"/>
  <c r="J18"/>
  <c r="E18"/>
  <c r="F77"/>
  <c r="F52"/>
  <c r="J17"/>
  <c r="J12"/>
  <c r="J74"/>
  <c r="J49"/>
  <c r="E7"/>
  <c r="E70"/>
  <c r="E45"/>
  <c i="1" r="AY54"/>
  <c r="AX54"/>
  <c i="4" r="BI81"/>
  <c r="F34"/>
  <c i="1" r="BD54"/>
  <c i="4" r="BH81"/>
  <c r="F33"/>
  <c i="1" r="BC54"/>
  <c i="4" r="BG81"/>
  <c r="F32"/>
  <c i="1" r="BB54"/>
  <c i="4" r="BE81"/>
  <c r="J30"/>
  <c i="1" r="AV54"/>
  <c i="4" r="F30"/>
  <c i="1" r="AZ54"/>
  <c i="4" r="T81"/>
  <c r="T80"/>
  <c r="T79"/>
  <c r="T78"/>
  <c r="R81"/>
  <c r="R80"/>
  <c r="R79"/>
  <c r="R78"/>
  <c r="P81"/>
  <c r="P80"/>
  <c r="P79"/>
  <c r="P78"/>
  <c i="1" r="AU54"/>
  <c i="4" r="BK81"/>
  <c r="BK80"/>
  <c r="J80"/>
  <c r="BK79"/>
  <c r="J79"/>
  <c r="BK78"/>
  <c r="J78"/>
  <c r="J56"/>
  <c r="J27"/>
  <c i="1" r="AG54"/>
  <c i="4" r="J81"/>
  <c r="BF81"/>
  <c r="J31"/>
  <c i="1" r="AW54"/>
  <c i="4" r="F31"/>
  <c i="1" r="BA54"/>
  <c i="4" r="J58"/>
  <c r="J57"/>
  <c r="J74"/>
  <c r="F74"/>
  <c r="F72"/>
  <c r="E70"/>
  <c r="J51"/>
  <c r="F51"/>
  <c r="F49"/>
  <c r="E47"/>
  <c r="J36"/>
  <c r="J18"/>
  <c r="E18"/>
  <c r="F75"/>
  <c r="F52"/>
  <c r="J17"/>
  <c r="J12"/>
  <c r="J72"/>
  <c r="J49"/>
  <c r="E7"/>
  <c r="E68"/>
  <c r="E45"/>
  <c i="1" r="AY53"/>
  <c r="AX53"/>
  <c i="3" r="BI253"/>
  <c r="BH253"/>
  <c r="BG253"/>
  <c r="BE253"/>
  <c r="T253"/>
  <c r="R253"/>
  <c r="P253"/>
  <c r="BK253"/>
  <c r="J253"/>
  <c r="BF253"/>
  <c r="BI251"/>
  <c r="BH251"/>
  <c r="BG251"/>
  <c r="BE251"/>
  <c r="T251"/>
  <c r="T250"/>
  <c r="R251"/>
  <c r="R250"/>
  <c r="P251"/>
  <c r="P250"/>
  <c r="BK251"/>
  <c r="BK250"/>
  <c r="J250"/>
  <c r="J251"/>
  <c r="BF251"/>
  <c r="J63"/>
  <c r="BI247"/>
  <c r="BH247"/>
  <c r="BG247"/>
  <c r="BE247"/>
  <c r="T247"/>
  <c r="R247"/>
  <c r="P247"/>
  <c r="BK247"/>
  <c r="J247"/>
  <c r="BF247"/>
  <c r="BI245"/>
  <c r="BH245"/>
  <c r="BG245"/>
  <c r="BE245"/>
  <c r="T245"/>
  <c r="R245"/>
  <c r="P245"/>
  <c r="BK245"/>
  <c r="J245"/>
  <c r="BF245"/>
  <c r="BI243"/>
  <c r="BH243"/>
  <c r="BG243"/>
  <c r="BE243"/>
  <c r="T243"/>
  <c r="R243"/>
  <c r="P243"/>
  <c r="BK243"/>
  <c r="J243"/>
  <c r="BF243"/>
  <c r="BI241"/>
  <c r="BH241"/>
  <c r="BG241"/>
  <c r="BE241"/>
  <c r="T241"/>
  <c r="R241"/>
  <c r="P241"/>
  <c r="BK241"/>
  <c r="J241"/>
  <c r="BF241"/>
  <c r="BI238"/>
  <c r="BH238"/>
  <c r="BG238"/>
  <c r="BE238"/>
  <c r="T238"/>
  <c r="R238"/>
  <c r="P238"/>
  <c r="BK238"/>
  <c r="J238"/>
  <c r="BF238"/>
  <c r="BI235"/>
  <c r="BH235"/>
  <c r="BG235"/>
  <c r="BE235"/>
  <c r="T235"/>
  <c r="R235"/>
  <c r="P235"/>
  <c r="BK235"/>
  <c r="J235"/>
  <c r="BF235"/>
  <c r="BI232"/>
  <c r="BH232"/>
  <c r="BG232"/>
  <c r="BE232"/>
  <c r="T232"/>
  <c r="R232"/>
  <c r="P232"/>
  <c r="BK232"/>
  <c r="J232"/>
  <c r="BF232"/>
  <c r="BI229"/>
  <c r="BH229"/>
  <c r="BG229"/>
  <c r="BE229"/>
  <c r="T229"/>
  <c r="R229"/>
  <c r="P229"/>
  <c r="BK229"/>
  <c r="J229"/>
  <c r="BF229"/>
  <c r="BI227"/>
  <c r="BH227"/>
  <c r="BG227"/>
  <c r="BE227"/>
  <c r="T227"/>
  <c r="R227"/>
  <c r="P227"/>
  <c r="BK227"/>
  <c r="J227"/>
  <c r="BF227"/>
  <c r="BI225"/>
  <c r="BH225"/>
  <c r="BG225"/>
  <c r="BE225"/>
  <c r="T225"/>
  <c r="R225"/>
  <c r="P225"/>
  <c r="BK225"/>
  <c r="J225"/>
  <c r="BF225"/>
  <c r="BI222"/>
  <c r="BH222"/>
  <c r="BG222"/>
  <c r="BE222"/>
  <c r="T222"/>
  <c r="R222"/>
  <c r="P222"/>
  <c r="BK222"/>
  <c r="J222"/>
  <c r="BF222"/>
  <c r="BI219"/>
  <c r="BH219"/>
  <c r="BG219"/>
  <c r="BE219"/>
  <c r="T219"/>
  <c r="R219"/>
  <c r="P219"/>
  <c r="BK219"/>
  <c r="J219"/>
  <c r="BF219"/>
  <c r="BI216"/>
  <c r="BH216"/>
  <c r="BG216"/>
  <c r="BE216"/>
  <c r="T216"/>
  <c r="R216"/>
  <c r="P216"/>
  <c r="BK216"/>
  <c r="J216"/>
  <c r="BF216"/>
  <c r="BI214"/>
  <c r="BH214"/>
  <c r="BG214"/>
  <c r="BE214"/>
  <c r="T214"/>
  <c r="R214"/>
  <c r="P214"/>
  <c r="BK214"/>
  <c r="J214"/>
  <c r="BF214"/>
  <c r="BI212"/>
  <c r="BH212"/>
  <c r="BG212"/>
  <c r="BE212"/>
  <c r="T212"/>
  <c r="R212"/>
  <c r="P212"/>
  <c r="BK212"/>
  <c r="J212"/>
  <c r="BF212"/>
  <c r="BI210"/>
  <c r="BH210"/>
  <c r="BG210"/>
  <c r="BE210"/>
  <c r="T210"/>
  <c r="R210"/>
  <c r="P210"/>
  <c r="BK210"/>
  <c r="J210"/>
  <c r="BF210"/>
  <c r="BI209"/>
  <c r="BH209"/>
  <c r="BG209"/>
  <c r="BE209"/>
  <c r="T209"/>
  <c r="R209"/>
  <c r="P209"/>
  <c r="BK209"/>
  <c r="J209"/>
  <c r="BF209"/>
  <c r="BI207"/>
  <c r="BH207"/>
  <c r="BG207"/>
  <c r="BE207"/>
  <c r="T207"/>
  <c r="R207"/>
  <c r="P207"/>
  <c r="BK207"/>
  <c r="J207"/>
  <c r="BF207"/>
  <c r="BI204"/>
  <c r="BH204"/>
  <c r="BG204"/>
  <c r="BE204"/>
  <c r="T204"/>
  <c r="R204"/>
  <c r="P204"/>
  <c r="BK204"/>
  <c r="J204"/>
  <c r="BF204"/>
  <c r="BI202"/>
  <c r="BH202"/>
  <c r="BG202"/>
  <c r="BE202"/>
  <c r="T202"/>
  <c r="R202"/>
  <c r="P202"/>
  <c r="BK202"/>
  <c r="J202"/>
  <c r="BF202"/>
  <c r="BI200"/>
  <c r="BH200"/>
  <c r="BG200"/>
  <c r="BE200"/>
  <c r="T200"/>
  <c r="R200"/>
  <c r="P200"/>
  <c r="BK200"/>
  <c r="J200"/>
  <c r="BF200"/>
  <c r="BI197"/>
  <c r="BH197"/>
  <c r="BG197"/>
  <c r="BE197"/>
  <c r="T197"/>
  <c r="R197"/>
  <c r="P197"/>
  <c r="BK197"/>
  <c r="J197"/>
  <c r="BF197"/>
  <c r="BI195"/>
  <c r="BH195"/>
  <c r="BG195"/>
  <c r="BE195"/>
  <c r="T195"/>
  <c r="R195"/>
  <c r="P195"/>
  <c r="BK195"/>
  <c r="J195"/>
  <c r="BF195"/>
  <c r="BI192"/>
  <c r="BH192"/>
  <c r="BG192"/>
  <c r="BE192"/>
  <c r="T192"/>
  <c r="R192"/>
  <c r="P192"/>
  <c r="BK192"/>
  <c r="J192"/>
  <c r="BF192"/>
  <c r="BI190"/>
  <c r="BH190"/>
  <c r="BG190"/>
  <c r="BE190"/>
  <c r="T190"/>
  <c r="T189"/>
  <c r="R190"/>
  <c r="R189"/>
  <c r="P190"/>
  <c r="P189"/>
  <c r="BK190"/>
  <c r="BK189"/>
  <c r="J189"/>
  <c r="J190"/>
  <c r="BF190"/>
  <c r="J62"/>
  <c r="BI186"/>
  <c r="BH186"/>
  <c r="BG186"/>
  <c r="BE186"/>
  <c r="T186"/>
  <c r="R186"/>
  <c r="P186"/>
  <c r="BK186"/>
  <c r="J186"/>
  <c r="BF186"/>
  <c r="BI184"/>
  <c r="BH184"/>
  <c r="BG184"/>
  <c r="BE184"/>
  <c r="T184"/>
  <c r="R184"/>
  <c r="P184"/>
  <c r="BK184"/>
  <c r="J184"/>
  <c r="BF184"/>
  <c r="BI182"/>
  <c r="BH182"/>
  <c r="BG182"/>
  <c r="BE182"/>
  <c r="T182"/>
  <c r="R182"/>
  <c r="P182"/>
  <c r="BK182"/>
  <c r="J182"/>
  <c r="BF182"/>
  <c r="BI180"/>
  <c r="BH180"/>
  <c r="BG180"/>
  <c r="BE180"/>
  <c r="T180"/>
  <c r="R180"/>
  <c r="P180"/>
  <c r="BK180"/>
  <c r="J180"/>
  <c r="BF180"/>
  <c r="BI177"/>
  <c r="BH177"/>
  <c r="BG177"/>
  <c r="BE177"/>
  <c r="T177"/>
  <c r="R177"/>
  <c r="P177"/>
  <c r="BK177"/>
  <c r="J177"/>
  <c r="BF177"/>
  <c r="BI175"/>
  <c r="BH175"/>
  <c r="BG175"/>
  <c r="BE175"/>
  <c r="T175"/>
  <c r="R175"/>
  <c r="P175"/>
  <c r="BK175"/>
  <c r="J175"/>
  <c r="BF175"/>
  <c r="BI172"/>
  <c r="BH172"/>
  <c r="BG172"/>
  <c r="BE172"/>
  <c r="T172"/>
  <c r="R172"/>
  <c r="P172"/>
  <c r="BK172"/>
  <c r="J172"/>
  <c r="BF172"/>
  <c r="BI169"/>
  <c r="BH169"/>
  <c r="BG169"/>
  <c r="BE169"/>
  <c r="T169"/>
  <c r="R169"/>
  <c r="P169"/>
  <c r="BK169"/>
  <c r="J169"/>
  <c r="BF169"/>
  <c r="BI166"/>
  <c r="BH166"/>
  <c r="BG166"/>
  <c r="BE166"/>
  <c r="T166"/>
  <c r="R166"/>
  <c r="P166"/>
  <c r="BK166"/>
  <c r="J166"/>
  <c r="BF166"/>
  <c r="BI163"/>
  <c r="BH163"/>
  <c r="BG163"/>
  <c r="BE163"/>
  <c r="T163"/>
  <c r="R163"/>
  <c r="P163"/>
  <c r="BK163"/>
  <c r="J163"/>
  <c r="BF163"/>
  <c r="BI160"/>
  <c r="BH160"/>
  <c r="BG160"/>
  <c r="BE160"/>
  <c r="T160"/>
  <c r="R160"/>
  <c r="P160"/>
  <c r="BK160"/>
  <c r="J160"/>
  <c r="BF160"/>
  <c r="BI157"/>
  <c r="BH157"/>
  <c r="BG157"/>
  <c r="BE157"/>
  <c r="T157"/>
  <c r="R157"/>
  <c r="P157"/>
  <c r="BK157"/>
  <c r="J157"/>
  <c r="BF157"/>
  <c r="BI154"/>
  <c r="BH154"/>
  <c r="BG154"/>
  <c r="BE154"/>
  <c r="T154"/>
  <c r="R154"/>
  <c r="P154"/>
  <c r="BK154"/>
  <c r="J154"/>
  <c r="BF154"/>
  <c r="BI151"/>
  <c r="BH151"/>
  <c r="BG151"/>
  <c r="BE151"/>
  <c r="T151"/>
  <c r="R151"/>
  <c r="P151"/>
  <c r="BK151"/>
  <c r="J151"/>
  <c r="BF151"/>
  <c r="BI150"/>
  <c r="BH150"/>
  <c r="BG150"/>
  <c r="BE150"/>
  <c r="T150"/>
  <c r="R150"/>
  <c r="P150"/>
  <c r="BK150"/>
  <c r="J150"/>
  <c r="BF150"/>
  <c r="BI147"/>
  <c r="BH147"/>
  <c r="BG147"/>
  <c r="BE147"/>
  <c r="T147"/>
  <c r="R147"/>
  <c r="P147"/>
  <c r="BK147"/>
  <c r="J147"/>
  <c r="BF147"/>
  <c r="BI146"/>
  <c r="BH146"/>
  <c r="BG146"/>
  <c r="BE146"/>
  <c r="T146"/>
  <c r="R146"/>
  <c r="P146"/>
  <c r="BK146"/>
  <c r="J146"/>
  <c r="BF146"/>
  <c r="BI143"/>
  <c r="BH143"/>
  <c r="BG143"/>
  <c r="BE143"/>
  <c r="T143"/>
  <c r="R143"/>
  <c r="P143"/>
  <c r="BK143"/>
  <c r="J143"/>
  <c r="BF143"/>
  <c r="BI141"/>
  <c r="BH141"/>
  <c r="BG141"/>
  <c r="BE141"/>
  <c r="T141"/>
  <c r="T140"/>
  <c r="R141"/>
  <c r="R140"/>
  <c r="P141"/>
  <c r="P140"/>
  <c r="BK141"/>
  <c r="BK140"/>
  <c r="J140"/>
  <c r="J141"/>
  <c r="BF141"/>
  <c r="J61"/>
  <c r="BI137"/>
  <c r="BH137"/>
  <c r="BG137"/>
  <c r="BE137"/>
  <c r="T137"/>
  <c r="R137"/>
  <c r="P137"/>
  <c r="BK137"/>
  <c r="J137"/>
  <c r="BF137"/>
  <c r="BI135"/>
  <c r="BH135"/>
  <c r="BG135"/>
  <c r="BE135"/>
  <c r="T135"/>
  <c r="R135"/>
  <c r="P135"/>
  <c r="BK135"/>
  <c r="J135"/>
  <c r="BF135"/>
  <c r="BI133"/>
  <c r="BH133"/>
  <c r="BG133"/>
  <c r="BE133"/>
  <c r="T133"/>
  <c r="R133"/>
  <c r="P133"/>
  <c r="BK133"/>
  <c r="J133"/>
  <c r="BF133"/>
  <c r="BI131"/>
  <c r="BH131"/>
  <c r="BG131"/>
  <c r="BE131"/>
  <c r="T131"/>
  <c r="R131"/>
  <c r="P131"/>
  <c r="BK131"/>
  <c r="J131"/>
  <c r="BF131"/>
  <c r="BI130"/>
  <c r="BH130"/>
  <c r="BG130"/>
  <c r="BE130"/>
  <c r="T130"/>
  <c r="R130"/>
  <c r="P130"/>
  <c r="BK130"/>
  <c r="J130"/>
  <c r="BF130"/>
  <c r="BI128"/>
  <c r="BH128"/>
  <c r="BG128"/>
  <c r="BE128"/>
  <c r="T128"/>
  <c r="R128"/>
  <c r="P128"/>
  <c r="BK128"/>
  <c r="J128"/>
  <c r="BF128"/>
  <c r="BI125"/>
  <c r="BH125"/>
  <c r="BG125"/>
  <c r="BE125"/>
  <c r="T125"/>
  <c r="R125"/>
  <c r="P125"/>
  <c r="BK125"/>
  <c r="J125"/>
  <c r="BF125"/>
  <c r="BI123"/>
  <c r="BH123"/>
  <c r="BG123"/>
  <c r="BE123"/>
  <c r="T123"/>
  <c r="R123"/>
  <c r="P123"/>
  <c r="BK123"/>
  <c r="J123"/>
  <c r="BF123"/>
  <c r="BI120"/>
  <c r="BH120"/>
  <c r="BG120"/>
  <c r="BE120"/>
  <c r="T120"/>
  <c r="R120"/>
  <c r="P120"/>
  <c r="BK120"/>
  <c r="J120"/>
  <c r="BF120"/>
  <c r="BI117"/>
  <c r="BH117"/>
  <c r="BG117"/>
  <c r="BE117"/>
  <c r="T117"/>
  <c r="R117"/>
  <c r="P117"/>
  <c r="BK117"/>
  <c r="J117"/>
  <c r="BF117"/>
  <c r="BI114"/>
  <c r="BH114"/>
  <c r="BG114"/>
  <c r="BE114"/>
  <c r="T114"/>
  <c r="R114"/>
  <c r="P114"/>
  <c r="BK114"/>
  <c r="J114"/>
  <c r="BF114"/>
  <c r="BI111"/>
  <c r="BH111"/>
  <c r="BG111"/>
  <c r="BE111"/>
  <c r="T111"/>
  <c r="R111"/>
  <c r="P111"/>
  <c r="BK111"/>
  <c r="J111"/>
  <c r="BF111"/>
  <c r="BI108"/>
  <c r="BH108"/>
  <c r="BG108"/>
  <c r="BE108"/>
  <c r="T108"/>
  <c r="R108"/>
  <c r="P108"/>
  <c r="BK108"/>
  <c r="J108"/>
  <c r="BF108"/>
  <c r="BI105"/>
  <c r="BH105"/>
  <c r="BG105"/>
  <c r="BE105"/>
  <c r="T105"/>
  <c r="R105"/>
  <c r="P105"/>
  <c r="BK105"/>
  <c r="J105"/>
  <c r="BF105"/>
  <c r="BI102"/>
  <c r="BH102"/>
  <c r="BG102"/>
  <c r="BE102"/>
  <c r="T102"/>
  <c r="R102"/>
  <c r="P102"/>
  <c r="BK102"/>
  <c r="J102"/>
  <c r="BF102"/>
  <c r="BI100"/>
  <c r="BH100"/>
  <c r="BG100"/>
  <c r="BE100"/>
  <c r="T100"/>
  <c r="R100"/>
  <c r="P100"/>
  <c r="BK100"/>
  <c r="J100"/>
  <c r="BF100"/>
  <c r="BI98"/>
  <c r="BH98"/>
  <c r="BG98"/>
  <c r="BE98"/>
  <c r="T98"/>
  <c r="T97"/>
  <c r="T96"/>
  <c r="R98"/>
  <c r="R97"/>
  <c r="R96"/>
  <c r="P98"/>
  <c r="P97"/>
  <c r="P96"/>
  <c r="BK98"/>
  <c r="BK97"/>
  <c r="J97"/>
  <c r="BK96"/>
  <c r="J96"/>
  <c r="J98"/>
  <c r="BF98"/>
  <c r="J60"/>
  <c r="J59"/>
  <c r="BI93"/>
  <c r="BH93"/>
  <c r="BG93"/>
  <c r="BE93"/>
  <c r="T93"/>
  <c r="R93"/>
  <c r="P93"/>
  <c r="BK93"/>
  <c r="J93"/>
  <c r="BF93"/>
  <c r="BI90"/>
  <c r="BH90"/>
  <c r="BG90"/>
  <c r="BE90"/>
  <c r="T90"/>
  <c r="R90"/>
  <c r="P90"/>
  <c r="BK90"/>
  <c r="J90"/>
  <c r="BF90"/>
  <c r="BI88"/>
  <c r="BH88"/>
  <c r="BG88"/>
  <c r="BE88"/>
  <c r="T88"/>
  <c r="R88"/>
  <c r="P88"/>
  <c r="BK88"/>
  <c r="J88"/>
  <c r="BF88"/>
  <c r="BI86"/>
  <c r="F34"/>
  <c i="1" r="BD53"/>
  <c i="3" r="BH86"/>
  <c r="F33"/>
  <c i="1" r="BC53"/>
  <c i="3" r="BG86"/>
  <c r="F32"/>
  <c i="1" r="BB53"/>
  <c i="3" r="BE86"/>
  <c r="J30"/>
  <c i="1" r="AV53"/>
  <c i="3" r="F30"/>
  <c i="1" r="AZ53"/>
  <c i="3" r="T86"/>
  <c r="T85"/>
  <c r="T84"/>
  <c r="T83"/>
  <c r="R86"/>
  <c r="R85"/>
  <c r="R84"/>
  <c r="R83"/>
  <c r="P86"/>
  <c r="P85"/>
  <c r="P84"/>
  <c r="P83"/>
  <c i="1" r="AU53"/>
  <c i="3" r="BK86"/>
  <c r="BK85"/>
  <c r="J85"/>
  <c r="BK84"/>
  <c r="J84"/>
  <c r="BK83"/>
  <c r="J83"/>
  <c r="J56"/>
  <c r="J27"/>
  <c i="1" r="AG53"/>
  <c i="3" r="J86"/>
  <c r="BF86"/>
  <c r="J31"/>
  <c i="1" r="AW53"/>
  <c i="3" r="F31"/>
  <c i="1" r="BA53"/>
  <c i="3" r="J58"/>
  <c r="J57"/>
  <c r="J79"/>
  <c r="F79"/>
  <c r="F77"/>
  <c r="E75"/>
  <c r="J51"/>
  <c r="F51"/>
  <c r="F49"/>
  <c r="E47"/>
  <c r="J36"/>
  <c r="J18"/>
  <c r="E18"/>
  <c r="F80"/>
  <c r="F52"/>
  <c r="J17"/>
  <c r="J12"/>
  <c r="J77"/>
  <c r="J49"/>
  <c r="E7"/>
  <c r="E73"/>
  <c r="E45"/>
  <c i="1" r="AY52"/>
  <c r="AX52"/>
  <c i="2" r="BI337"/>
  <c r="BH337"/>
  <c r="BG337"/>
  <c r="BE337"/>
  <c r="T337"/>
  <c r="R337"/>
  <c r="P337"/>
  <c r="BK337"/>
  <c r="J337"/>
  <c r="BF337"/>
  <c r="BI331"/>
  <c r="BH331"/>
  <c r="BG331"/>
  <c r="BE331"/>
  <c r="T331"/>
  <c r="T330"/>
  <c r="R331"/>
  <c r="R330"/>
  <c r="P331"/>
  <c r="P330"/>
  <c r="BK331"/>
  <c r="BK330"/>
  <c r="J330"/>
  <c r="J331"/>
  <c r="BF331"/>
  <c r="J73"/>
  <c r="BI328"/>
  <c r="BH328"/>
  <c r="BG328"/>
  <c r="BE328"/>
  <c r="T328"/>
  <c r="R328"/>
  <c r="P328"/>
  <c r="BK328"/>
  <c r="J328"/>
  <c r="BF328"/>
  <c r="BI326"/>
  <c r="BH326"/>
  <c r="BG326"/>
  <c r="BE326"/>
  <c r="T326"/>
  <c r="T325"/>
  <c r="R326"/>
  <c r="R325"/>
  <c r="P326"/>
  <c r="P325"/>
  <c r="BK326"/>
  <c r="BK325"/>
  <c r="J325"/>
  <c r="J326"/>
  <c r="BF326"/>
  <c r="J72"/>
  <c r="BI322"/>
  <c r="BH322"/>
  <c r="BG322"/>
  <c r="BE322"/>
  <c r="T322"/>
  <c r="R322"/>
  <c r="P322"/>
  <c r="BK322"/>
  <c r="J322"/>
  <c r="BF322"/>
  <c r="BI320"/>
  <c r="BH320"/>
  <c r="BG320"/>
  <c r="BE320"/>
  <c r="T320"/>
  <c r="R320"/>
  <c r="P320"/>
  <c r="BK320"/>
  <c r="J320"/>
  <c r="BF320"/>
  <c r="BI318"/>
  <c r="BH318"/>
  <c r="BG318"/>
  <c r="BE318"/>
  <c r="T318"/>
  <c r="R318"/>
  <c r="P318"/>
  <c r="BK318"/>
  <c r="J318"/>
  <c r="BF318"/>
  <c r="BI316"/>
  <c r="BH316"/>
  <c r="BG316"/>
  <c r="BE316"/>
  <c r="T316"/>
  <c r="R316"/>
  <c r="P316"/>
  <c r="BK316"/>
  <c r="J316"/>
  <c r="BF316"/>
  <c r="BI313"/>
  <c r="BH313"/>
  <c r="BG313"/>
  <c r="BE313"/>
  <c r="T313"/>
  <c r="R313"/>
  <c r="P313"/>
  <c r="BK313"/>
  <c r="J313"/>
  <c r="BF313"/>
  <c r="BI310"/>
  <c r="BH310"/>
  <c r="BG310"/>
  <c r="BE310"/>
  <c r="T310"/>
  <c r="R310"/>
  <c r="P310"/>
  <c r="BK310"/>
  <c r="J310"/>
  <c r="BF310"/>
  <c r="BI308"/>
  <c r="BH308"/>
  <c r="BG308"/>
  <c r="BE308"/>
  <c r="T308"/>
  <c r="R308"/>
  <c r="P308"/>
  <c r="BK308"/>
  <c r="J308"/>
  <c r="BF308"/>
  <c r="BI306"/>
  <c r="BH306"/>
  <c r="BG306"/>
  <c r="BE306"/>
  <c r="T306"/>
  <c r="R306"/>
  <c r="P306"/>
  <c r="BK306"/>
  <c r="J306"/>
  <c r="BF306"/>
  <c r="BI302"/>
  <c r="BH302"/>
  <c r="BG302"/>
  <c r="BE302"/>
  <c r="T302"/>
  <c r="R302"/>
  <c r="P302"/>
  <c r="BK302"/>
  <c r="J302"/>
  <c r="BF302"/>
  <c r="BI300"/>
  <c r="BH300"/>
  <c r="BG300"/>
  <c r="BE300"/>
  <c r="T300"/>
  <c r="T299"/>
  <c r="R300"/>
  <c r="R299"/>
  <c r="P300"/>
  <c r="P299"/>
  <c r="BK300"/>
  <c r="BK299"/>
  <c r="J299"/>
  <c r="J300"/>
  <c r="BF300"/>
  <c r="J71"/>
  <c r="BI296"/>
  <c r="BH296"/>
  <c r="BG296"/>
  <c r="BE296"/>
  <c r="T296"/>
  <c r="R296"/>
  <c r="P296"/>
  <c r="BK296"/>
  <c r="J296"/>
  <c r="BF296"/>
  <c r="BI294"/>
  <c r="BH294"/>
  <c r="BG294"/>
  <c r="BE294"/>
  <c r="T294"/>
  <c r="R294"/>
  <c r="P294"/>
  <c r="BK294"/>
  <c r="J294"/>
  <c r="BF294"/>
  <c r="BI292"/>
  <c r="BH292"/>
  <c r="BG292"/>
  <c r="BE292"/>
  <c r="T292"/>
  <c r="R292"/>
  <c r="P292"/>
  <c r="BK292"/>
  <c r="J292"/>
  <c r="BF292"/>
  <c r="BI290"/>
  <c r="BH290"/>
  <c r="BG290"/>
  <c r="BE290"/>
  <c r="T290"/>
  <c r="R290"/>
  <c r="P290"/>
  <c r="BK290"/>
  <c r="J290"/>
  <c r="BF290"/>
  <c r="BI288"/>
  <c r="BH288"/>
  <c r="BG288"/>
  <c r="BE288"/>
  <c r="T288"/>
  <c r="R288"/>
  <c r="P288"/>
  <c r="BK288"/>
  <c r="J288"/>
  <c r="BF288"/>
  <c r="BI285"/>
  <c r="BH285"/>
  <c r="BG285"/>
  <c r="BE285"/>
  <c r="T285"/>
  <c r="R285"/>
  <c r="P285"/>
  <c r="BK285"/>
  <c r="J285"/>
  <c r="BF285"/>
  <c r="BI282"/>
  <c r="BH282"/>
  <c r="BG282"/>
  <c r="BE282"/>
  <c r="T282"/>
  <c r="R282"/>
  <c r="P282"/>
  <c r="BK282"/>
  <c r="J282"/>
  <c r="BF282"/>
  <c r="BI279"/>
  <c r="BH279"/>
  <c r="BG279"/>
  <c r="BE279"/>
  <c r="T279"/>
  <c r="R279"/>
  <c r="P279"/>
  <c r="BK279"/>
  <c r="J279"/>
  <c r="BF279"/>
  <c r="BI277"/>
  <c r="BH277"/>
  <c r="BG277"/>
  <c r="BE277"/>
  <c r="T277"/>
  <c r="R277"/>
  <c r="P277"/>
  <c r="BK277"/>
  <c r="J277"/>
  <c r="BF277"/>
  <c r="BI275"/>
  <c r="BH275"/>
  <c r="BG275"/>
  <c r="BE275"/>
  <c r="T275"/>
  <c r="R275"/>
  <c r="P275"/>
  <c r="BK275"/>
  <c r="J275"/>
  <c r="BF275"/>
  <c r="BI273"/>
  <c r="BH273"/>
  <c r="BG273"/>
  <c r="BE273"/>
  <c r="T273"/>
  <c r="R273"/>
  <c r="P273"/>
  <c r="BK273"/>
  <c r="J273"/>
  <c r="BF273"/>
  <c r="BI271"/>
  <c r="BH271"/>
  <c r="BG271"/>
  <c r="BE271"/>
  <c r="T271"/>
  <c r="T270"/>
  <c r="R271"/>
  <c r="R270"/>
  <c r="P271"/>
  <c r="P270"/>
  <c r="BK271"/>
  <c r="BK270"/>
  <c r="J270"/>
  <c r="J271"/>
  <c r="BF271"/>
  <c r="J70"/>
  <c r="BI267"/>
  <c r="BH267"/>
  <c r="BG267"/>
  <c r="BE267"/>
  <c r="T267"/>
  <c r="R267"/>
  <c r="P267"/>
  <c r="BK267"/>
  <c r="J267"/>
  <c r="BF267"/>
  <c r="BI265"/>
  <c r="BH265"/>
  <c r="BG265"/>
  <c r="BE265"/>
  <c r="T265"/>
  <c r="R265"/>
  <c r="P265"/>
  <c r="BK265"/>
  <c r="J265"/>
  <c r="BF265"/>
  <c r="BI263"/>
  <c r="BH263"/>
  <c r="BG263"/>
  <c r="BE263"/>
  <c r="T263"/>
  <c r="R263"/>
  <c r="P263"/>
  <c r="BK263"/>
  <c r="J263"/>
  <c r="BF263"/>
  <c r="BI261"/>
  <c r="BH261"/>
  <c r="BG261"/>
  <c r="BE261"/>
  <c r="T261"/>
  <c r="R261"/>
  <c r="P261"/>
  <c r="BK261"/>
  <c r="J261"/>
  <c r="BF261"/>
  <c r="BI260"/>
  <c r="BH260"/>
  <c r="BG260"/>
  <c r="BE260"/>
  <c r="T260"/>
  <c r="R260"/>
  <c r="P260"/>
  <c r="BK260"/>
  <c r="J260"/>
  <c r="BF260"/>
  <c r="BI256"/>
  <c r="BH256"/>
  <c r="BG256"/>
  <c r="BE256"/>
  <c r="T256"/>
  <c r="T255"/>
  <c r="R256"/>
  <c r="R255"/>
  <c r="P256"/>
  <c r="P255"/>
  <c r="BK256"/>
  <c r="BK255"/>
  <c r="J255"/>
  <c r="J256"/>
  <c r="BF256"/>
  <c r="J69"/>
  <c r="BI252"/>
  <c r="BH252"/>
  <c r="BG252"/>
  <c r="BE252"/>
  <c r="T252"/>
  <c r="R252"/>
  <c r="P252"/>
  <c r="BK252"/>
  <c r="J252"/>
  <c r="BF252"/>
  <c r="BI250"/>
  <c r="BH250"/>
  <c r="BG250"/>
  <c r="BE250"/>
  <c r="T250"/>
  <c r="R250"/>
  <c r="P250"/>
  <c r="BK250"/>
  <c r="J250"/>
  <c r="BF250"/>
  <c r="BI248"/>
  <c r="BH248"/>
  <c r="BG248"/>
  <c r="BE248"/>
  <c r="T248"/>
  <c r="R248"/>
  <c r="P248"/>
  <c r="BK248"/>
  <c r="J248"/>
  <c r="BF248"/>
  <c r="BI246"/>
  <c r="BH246"/>
  <c r="BG246"/>
  <c r="BE246"/>
  <c r="T246"/>
  <c r="R246"/>
  <c r="P246"/>
  <c r="BK246"/>
  <c r="J246"/>
  <c r="BF246"/>
  <c r="BI244"/>
  <c r="BH244"/>
  <c r="BG244"/>
  <c r="BE244"/>
  <c r="T244"/>
  <c r="R244"/>
  <c r="P244"/>
  <c r="BK244"/>
  <c r="J244"/>
  <c r="BF244"/>
  <c r="BI242"/>
  <c r="BH242"/>
  <c r="BG242"/>
  <c r="BE242"/>
  <c r="T242"/>
  <c r="R242"/>
  <c r="P242"/>
  <c r="BK242"/>
  <c r="J242"/>
  <c r="BF242"/>
  <c r="BI240"/>
  <c r="BH240"/>
  <c r="BG240"/>
  <c r="BE240"/>
  <c r="T240"/>
  <c r="T239"/>
  <c r="R240"/>
  <c r="R239"/>
  <c r="P240"/>
  <c r="P239"/>
  <c r="BK240"/>
  <c r="BK239"/>
  <c r="J239"/>
  <c r="J240"/>
  <c r="BF240"/>
  <c r="J68"/>
  <c r="BI237"/>
  <c r="BH237"/>
  <c r="BG237"/>
  <c r="BE237"/>
  <c r="T237"/>
  <c r="R237"/>
  <c r="P237"/>
  <c r="BK237"/>
  <c r="J237"/>
  <c r="BF237"/>
  <c r="BI235"/>
  <c r="BH235"/>
  <c r="BG235"/>
  <c r="BE235"/>
  <c r="T235"/>
  <c r="T234"/>
  <c r="R235"/>
  <c r="R234"/>
  <c r="P235"/>
  <c r="P234"/>
  <c r="BK235"/>
  <c r="BK234"/>
  <c r="J234"/>
  <c r="J235"/>
  <c r="BF235"/>
  <c r="J67"/>
  <c r="BI231"/>
  <c r="BH231"/>
  <c r="BG231"/>
  <c r="BE231"/>
  <c r="T231"/>
  <c r="R231"/>
  <c r="P231"/>
  <c r="BK231"/>
  <c r="J231"/>
  <c r="BF231"/>
  <c r="BI228"/>
  <c r="BH228"/>
  <c r="BG228"/>
  <c r="BE228"/>
  <c r="T228"/>
  <c r="R228"/>
  <c r="P228"/>
  <c r="BK228"/>
  <c r="J228"/>
  <c r="BF228"/>
  <c r="BI226"/>
  <c r="BH226"/>
  <c r="BG226"/>
  <c r="BE226"/>
  <c r="T226"/>
  <c r="R226"/>
  <c r="P226"/>
  <c r="BK226"/>
  <c r="J226"/>
  <c r="BF226"/>
  <c r="BI225"/>
  <c r="BH225"/>
  <c r="BG225"/>
  <c r="BE225"/>
  <c r="T225"/>
  <c r="R225"/>
  <c r="P225"/>
  <c r="BK225"/>
  <c r="J225"/>
  <c r="BF225"/>
  <c r="BI222"/>
  <c r="BH222"/>
  <c r="BG222"/>
  <c r="BE222"/>
  <c r="T222"/>
  <c r="T221"/>
  <c r="R222"/>
  <c r="R221"/>
  <c r="P222"/>
  <c r="P221"/>
  <c r="BK222"/>
  <c r="BK221"/>
  <c r="J221"/>
  <c r="J222"/>
  <c r="BF222"/>
  <c r="J66"/>
  <c r="BI218"/>
  <c r="BH218"/>
  <c r="BG218"/>
  <c r="BE218"/>
  <c r="T218"/>
  <c r="R218"/>
  <c r="P218"/>
  <c r="BK218"/>
  <c r="J218"/>
  <c r="BF218"/>
  <c r="BI215"/>
  <c r="BH215"/>
  <c r="BG215"/>
  <c r="BE215"/>
  <c r="T215"/>
  <c r="T214"/>
  <c r="R215"/>
  <c r="R214"/>
  <c r="P215"/>
  <c r="P214"/>
  <c r="BK215"/>
  <c r="BK214"/>
  <c r="J214"/>
  <c r="J215"/>
  <c r="BF215"/>
  <c r="J65"/>
  <c r="BI211"/>
  <c r="BH211"/>
  <c r="BG211"/>
  <c r="BE211"/>
  <c r="T211"/>
  <c r="R211"/>
  <c r="P211"/>
  <c r="BK211"/>
  <c r="J211"/>
  <c r="BF211"/>
  <c r="BI209"/>
  <c r="BH209"/>
  <c r="BG209"/>
  <c r="BE209"/>
  <c r="T209"/>
  <c r="R209"/>
  <c r="P209"/>
  <c r="BK209"/>
  <c r="J209"/>
  <c r="BF209"/>
  <c r="BI207"/>
  <c r="BH207"/>
  <c r="BG207"/>
  <c r="BE207"/>
  <c r="T207"/>
  <c r="R207"/>
  <c r="P207"/>
  <c r="BK207"/>
  <c r="J207"/>
  <c r="BF207"/>
  <c r="BI205"/>
  <c r="BH205"/>
  <c r="BG205"/>
  <c r="BE205"/>
  <c r="T205"/>
  <c r="R205"/>
  <c r="P205"/>
  <c r="BK205"/>
  <c r="J205"/>
  <c r="BF205"/>
  <c r="BI202"/>
  <c r="BH202"/>
  <c r="BG202"/>
  <c r="BE202"/>
  <c r="T202"/>
  <c r="R202"/>
  <c r="P202"/>
  <c r="BK202"/>
  <c r="J202"/>
  <c r="BF202"/>
  <c r="BI197"/>
  <c r="BH197"/>
  <c r="BG197"/>
  <c r="BE197"/>
  <c r="T197"/>
  <c r="R197"/>
  <c r="P197"/>
  <c r="BK197"/>
  <c r="J197"/>
  <c r="BF197"/>
  <c r="BI194"/>
  <c r="BH194"/>
  <c r="BG194"/>
  <c r="BE194"/>
  <c r="T194"/>
  <c r="T193"/>
  <c r="T192"/>
  <c r="R194"/>
  <c r="R193"/>
  <c r="R192"/>
  <c r="P194"/>
  <c r="P193"/>
  <c r="P192"/>
  <c r="BK194"/>
  <c r="BK193"/>
  <c r="J193"/>
  <c r="BK192"/>
  <c r="J192"/>
  <c r="J194"/>
  <c r="BF194"/>
  <c r="J64"/>
  <c r="J63"/>
  <c r="BI189"/>
  <c r="BH189"/>
  <c r="BG189"/>
  <c r="BE189"/>
  <c r="T189"/>
  <c r="R189"/>
  <c r="P189"/>
  <c r="BK189"/>
  <c r="J189"/>
  <c r="BF189"/>
  <c r="BI187"/>
  <c r="BH187"/>
  <c r="BG187"/>
  <c r="BE187"/>
  <c r="T187"/>
  <c r="R187"/>
  <c r="P187"/>
  <c r="BK187"/>
  <c r="J187"/>
  <c r="BF187"/>
  <c r="BI185"/>
  <c r="BH185"/>
  <c r="BG185"/>
  <c r="BE185"/>
  <c r="T185"/>
  <c r="R185"/>
  <c r="P185"/>
  <c r="BK185"/>
  <c r="J185"/>
  <c r="BF185"/>
  <c r="BI183"/>
  <c r="BH183"/>
  <c r="BG183"/>
  <c r="BE183"/>
  <c r="T183"/>
  <c r="T182"/>
  <c r="R183"/>
  <c r="R182"/>
  <c r="P183"/>
  <c r="P182"/>
  <c r="BK183"/>
  <c r="BK182"/>
  <c r="J182"/>
  <c r="J183"/>
  <c r="BF183"/>
  <c r="J62"/>
  <c r="BI179"/>
  <c r="BH179"/>
  <c r="BG179"/>
  <c r="BE179"/>
  <c r="T179"/>
  <c r="R179"/>
  <c r="P179"/>
  <c r="BK179"/>
  <c r="J179"/>
  <c r="BF179"/>
  <c r="BI176"/>
  <c r="BH176"/>
  <c r="BG176"/>
  <c r="BE176"/>
  <c r="T176"/>
  <c r="R176"/>
  <c r="P176"/>
  <c r="BK176"/>
  <c r="J176"/>
  <c r="BF176"/>
  <c r="BI174"/>
  <c r="BH174"/>
  <c r="BG174"/>
  <c r="BE174"/>
  <c r="T174"/>
  <c r="R174"/>
  <c r="P174"/>
  <c r="BK174"/>
  <c r="J174"/>
  <c r="BF174"/>
  <c r="BI172"/>
  <c r="BH172"/>
  <c r="BG172"/>
  <c r="BE172"/>
  <c r="T172"/>
  <c r="T171"/>
  <c r="R172"/>
  <c r="R171"/>
  <c r="P172"/>
  <c r="P171"/>
  <c r="BK172"/>
  <c r="BK171"/>
  <c r="J171"/>
  <c r="J172"/>
  <c r="BF172"/>
  <c r="J61"/>
  <c r="BI168"/>
  <c r="BH168"/>
  <c r="BG168"/>
  <c r="BE168"/>
  <c r="T168"/>
  <c r="R168"/>
  <c r="P168"/>
  <c r="BK168"/>
  <c r="J168"/>
  <c r="BF168"/>
  <c r="BI165"/>
  <c r="BH165"/>
  <c r="BG165"/>
  <c r="BE165"/>
  <c r="T165"/>
  <c r="R165"/>
  <c r="P165"/>
  <c r="BK165"/>
  <c r="J165"/>
  <c r="BF165"/>
  <c r="BI163"/>
  <c r="BH163"/>
  <c r="BG163"/>
  <c r="BE163"/>
  <c r="T163"/>
  <c r="R163"/>
  <c r="P163"/>
  <c r="BK163"/>
  <c r="J163"/>
  <c r="BF163"/>
  <c r="BI161"/>
  <c r="BH161"/>
  <c r="BG161"/>
  <c r="BE161"/>
  <c r="T161"/>
  <c r="R161"/>
  <c r="P161"/>
  <c r="BK161"/>
  <c r="J161"/>
  <c r="BF161"/>
  <c r="BI159"/>
  <c r="BH159"/>
  <c r="BG159"/>
  <c r="BE159"/>
  <c r="T159"/>
  <c r="R159"/>
  <c r="P159"/>
  <c r="BK159"/>
  <c r="J159"/>
  <c r="BF159"/>
  <c r="BI155"/>
  <c r="BH155"/>
  <c r="BG155"/>
  <c r="BE155"/>
  <c r="T155"/>
  <c r="R155"/>
  <c r="P155"/>
  <c r="BK155"/>
  <c r="J155"/>
  <c r="BF155"/>
  <c r="BI148"/>
  <c r="BH148"/>
  <c r="BG148"/>
  <c r="BE148"/>
  <c r="T148"/>
  <c r="R148"/>
  <c r="P148"/>
  <c r="BK148"/>
  <c r="J148"/>
  <c r="BF148"/>
  <c r="BI145"/>
  <c r="BH145"/>
  <c r="BG145"/>
  <c r="BE145"/>
  <c r="T145"/>
  <c r="T144"/>
  <c r="R145"/>
  <c r="R144"/>
  <c r="P145"/>
  <c r="P144"/>
  <c r="BK145"/>
  <c r="BK144"/>
  <c r="J144"/>
  <c r="J145"/>
  <c r="BF145"/>
  <c r="J60"/>
  <c r="BI141"/>
  <c r="BH141"/>
  <c r="BG141"/>
  <c r="BE141"/>
  <c r="T141"/>
  <c r="R141"/>
  <c r="P141"/>
  <c r="BK141"/>
  <c r="J141"/>
  <c r="BF141"/>
  <c r="BI138"/>
  <c r="BH138"/>
  <c r="BG138"/>
  <c r="BE138"/>
  <c r="T138"/>
  <c r="R138"/>
  <c r="P138"/>
  <c r="BK138"/>
  <c r="J138"/>
  <c r="BF138"/>
  <c r="BI135"/>
  <c r="BH135"/>
  <c r="BG135"/>
  <c r="BE135"/>
  <c r="T135"/>
  <c r="R135"/>
  <c r="P135"/>
  <c r="BK135"/>
  <c r="J135"/>
  <c r="BF135"/>
  <c r="BI131"/>
  <c r="BH131"/>
  <c r="BG131"/>
  <c r="BE131"/>
  <c r="T131"/>
  <c r="R131"/>
  <c r="P131"/>
  <c r="BK131"/>
  <c r="J131"/>
  <c r="BF131"/>
  <c r="BI127"/>
  <c r="BH127"/>
  <c r="BG127"/>
  <c r="BE127"/>
  <c r="T127"/>
  <c r="R127"/>
  <c r="P127"/>
  <c r="BK127"/>
  <c r="J127"/>
  <c r="BF127"/>
  <c r="BI120"/>
  <c r="BH120"/>
  <c r="BG120"/>
  <c r="BE120"/>
  <c r="T120"/>
  <c r="R120"/>
  <c r="P120"/>
  <c r="BK120"/>
  <c r="J120"/>
  <c r="BF120"/>
  <c r="BI117"/>
  <c r="BH117"/>
  <c r="BG117"/>
  <c r="BE117"/>
  <c r="T117"/>
  <c r="R117"/>
  <c r="P117"/>
  <c r="BK117"/>
  <c r="J117"/>
  <c r="BF117"/>
  <c r="BI111"/>
  <c r="BH111"/>
  <c r="BG111"/>
  <c r="BE111"/>
  <c r="T111"/>
  <c r="R111"/>
  <c r="P111"/>
  <c r="BK111"/>
  <c r="J111"/>
  <c r="BF111"/>
  <c r="BI109"/>
  <c r="BH109"/>
  <c r="BG109"/>
  <c r="BE109"/>
  <c r="T109"/>
  <c r="R109"/>
  <c r="P109"/>
  <c r="BK109"/>
  <c r="J109"/>
  <c r="BF109"/>
  <c r="BI106"/>
  <c r="BH106"/>
  <c r="BG106"/>
  <c r="BE106"/>
  <c r="T106"/>
  <c r="R106"/>
  <c r="P106"/>
  <c r="BK106"/>
  <c r="J106"/>
  <c r="BF106"/>
  <c r="BI104"/>
  <c r="BH104"/>
  <c r="BG104"/>
  <c r="BE104"/>
  <c r="T104"/>
  <c r="T103"/>
  <c r="R104"/>
  <c r="R103"/>
  <c r="P104"/>
  <c r="P103"/>
  <c r="BK104"/>
  <c r="BK103"/>
  <c r="J103"/>
  <c r="J104"/>
  <c r="BF104"/>
  <c r="J59"/>
  <c r="BI96"/>
  <c r="F34"/>
  <c i="1" r="BD52"/>
  <c i="2" r="BH96"/>
  <c r="F33"/>
  <c i="1" r="BC52"/>
  <c i="2" r="BG96"/>
  <c r="F32"/>
  <c i="1" r="BB52"/>
  <c i="2" r="BE96"/>
  <c r="J30"/>
  <c i="1" r="AV52"/>
  <c i="2" r="F30"/>
  <c i="1" r="AZ52"/>
  <c i="2" r="T96"/>
  <c r="T95"/>
  <c r="T94"/>
  <c r="T93"/>
  <c r="R96"/>
  <c r="R95"/>
  <c r="R94"/>
  <c r="R93"/>
  <c r="P96"/>
  <c r="P95"/>
  <c r="P94"/>
  <c r="P93"/>
  <c i="1" r="AU52"/>
  <c i="2" r="BK96"/>
  <c r="BK95"/>
  <c r="J95"/>
  <c r="BK94"/>
  <c r="J94"/>
  <c r="BK93"/>
  <c r="J93"/>
  <c r="J56"/>
  <c r="J27"/>
  <c i="1" r="AG52"/>
  <c i="2" r="J96"/>
  <c r="BF96"/>
  <c r="J31"/>
  <c i="1" r="AW52"/>
  <c i="2" r="F31"/>
  <c i="1" r="BA52"/>
  <c i="2" r="J58"/>
  <c r="J57"/>
  <c r="J89"/>
  <c r="F89"/>
  <c r="F87"/>
  <c r="E85"/>
  <c r="J51"/>
  <c r="F51"/>
  <c r="F49"/>
  <c r="E47"/>
  <c r="J36"/>
  <c r="J18"/>
  <c r="E18"/>
  <c r="F90"/>
  <c r="F52"/>
  <c r="J17"/>
  <c r="J12"/>
  <c r="J87"/>
  <c r="J49"/>
  <c r="E7"/>
  <c r="E83"/>
  <c r="E45"/>
  <c i="1" r="BD51"/>
  <c r="W30"/>
  <c r="BC51"/>
  <c r="W29"/>
  <c r="BB51"/>
  <c r="W28"/>
  <c r="BA51"/>
  <c r="W27"/>
  <c r="AZ51"/>
  <c r="W26"/>
  <c r="AY51"/>
  <c r="AX51"/>
  <c r="AW51"/>
  <c r="AK27"/>
  <c r="AV51"/>
  <c r="AK26"/>
  <c r="AU51"/>
  <c r="AT51"/>
  <c r="AS51"/>
  <c r="AG51"/>
  <c r="AK23"/>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<sst xmlns="http://schemas.openxmlformats.org/spreadsheetml/2006/main">
  <si>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</si>
  <si>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</si>
  <si>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</si>
  <si>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</si>
  <si>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</si>
  <si>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</si>
  <si>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</si>
  <si>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{1abdce57-1205-4c79-b708-da8a43ae7353}</t>
  </si>
  <si>
    <t>0,01</t>
  </si>
  <si>
    <t>21</t>
  </si>
  <si>
    <t>15</t>
  </si>
  <si>
    <t>REKAPITULACE STAVBY</t>
  </si>
  <si>
    <t xml:space="preserve">v ---  níže se nacházejí doplnkové a pomocné údaje k sestavám  --- v</t>
  </si>
  <si>
    <t>Návod na vyplnění</t>
  </si>
  <si>
    <t>0,001</t>
  </si>
  <si>
    <t>Kód:</t>
  </si>
  <si>
    <t>2019/10/02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</si>
  <si>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</si>
  <si>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</si>
  <si>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stoupacího potrubí bytového domu Čujkovova 32</t>
  </si>
  <si>
    <t>KSO:</t>
  </si>
  <si>
    <t/>
  </si>
  <si>
    <t>CC-CZ:</t>
  </si>
  <si>
    <t>Místo:</t>
  </si>
  <si>
    <t>Ostrava</t>
  </si>
  <si>
    <t>Datum:</t>
  </si>
  <si>
    <t>28. 1. 2019</t>
  </si>
  <si>
    <t>Zadavatel:</t>
  </si>
  <si>
    <t>IČ:</t>
  </si>
  <si>
    <t>Úřad městského obvodu Ostrava Jih</t>
  </si>
  <si>
    <t>DIČ:</t>
  </si>
  <si>
    <t>Uchazeč:</t>
  </si>
  <si>
    <t>Vyplň údaj</t>
  </si>
  <si>
    <t>Projektant:</t>
  </si>
  <si>
    <t>Ing. Petr Fraš</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</si>
  <si>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</si>
  <si>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</si>
  <si>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</si>
  <si>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</si>
  <si>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</si>
  <si>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</si>
  <si>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</si>
  <si>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</si>
  <si>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</si>
  <si>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</si>
  <si>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</si>
  <si>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</si>
  <si>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</si>
  <si>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</si>
  <si>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</si>
  <si>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</si>
  <si>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</si>
  <si>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</si>
  <si>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</si>
  <si>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</si>
  <si>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</si>
  <si>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</si>
  <si>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</si>
  <si>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</si>
  <si>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</si>
  <si>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</si>
  <si>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</si>
  <si>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</si>
  <si>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</si>
  <si>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</si>
  <si>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</si>
  <si>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</si>
  <si>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</si>
  <si>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</si>
  <si>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</si>
  <si>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</si>
  <si>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</si>
  <si>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</si>
  <si>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</si>
  <si>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</si>
  <si>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</si>
  <si>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</si>
  <si>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</si>
  <si>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úpravy sociálmích zařízení</t>
  </si>
  <si>
    <t>STA</t>
  </si>
  <si>
    <t>1</t>
  </si>
  <si>
    <t>{b861c9f5-a564-4196-ad9b-78d3d8776c49}</t>
  </si>
  <si>
    <t>02</t>
  </si>
  <si>
    <t>ZTI</t>
  </si>
  <si>
    <t>{c3c310f1-66f7-4f21-8a5d-c1b461afbb74}</t>
  </si>
  <si>
    <t>03</t>
  </si>
  <si>
    <t>Elektroinstalace</t>
  </si>
  <si>
    <t>{f192dacd-ab8e-46e4-8435-ab89cb2fe52d}</t>
  </si>
  <si>
    <t>04</t>
  </si>
  <si>
    <t>VRN</t>
  </si>
  <si>
    <t>{2d2e740b-543b-49dd-b914-0c291cd2ecb7}</t>
  </si>
  <si>
    <t>1) Krycí list soupisu</t>
  </si>
  <si>
    <t>2) Rekapitulace</t>
  </si>
  <si>
    <t>3) Soupis prací</t>
  </si>
  <si>
    <t>Zpět na list:</t>
  </si>
  <si>
    <t>Rekapitulace stavby</t>
  </si>
  <si>
    <t>KRYCÍ LIST SOUPISU</t>
  </si>
  <si>
    <t>Objekt:</t>
  </si>
  <si>
    <t>01 - Stavební úpravy sociálmích zařízení</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</si>
  <si>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</si>
  <si>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</si>
  <si>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</si>
  <si>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</si>
  <si>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</si>
  <si>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</si>
  <si>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</si>
  <si>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</si>
  <si>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</si>
  <si>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</si>
  <si>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</si>
  <si>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</si>
  <si>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</si>
  <si>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734 - Ústřední vytápění - armatury</t>
  </si>
  <si>
    <t xml:space="preserve">    735 - Ústřední vytápění - otopná tělesa</t>
  </si>
  <si>
    <t xml:space="preserve">    751 - Vzduchotechnika</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</si>
  <si>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</si>
  <si>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</si>
  <si>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</si>
  <si>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</si>
  <si>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</si>
  <si>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</si>
  <si>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</si>
  <si>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</si>
  <si>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</si>
  <si>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</si>
  <si>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</si>
  <si>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</si>
  <si>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</si>
  <si>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</si>
  <si>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</si>
  <si>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</si>
  <si>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</si>
  <si>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</si>
  <si>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</si>
  <si>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</si>
  <si>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</si>
  <si>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</si>
  <si>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</si>
  <si>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</si>
  <si>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</si>
  <si>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</si>
  <si>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342272215</t>
  </si>
  <si>
    <t>Příčky z pórobetonových tvárnic hladkých na tenké maltové lože objemová hmotnost do 500 kg/m3, tloušťka příčky 75 mm</t>
  </si>
  <si>
    <t>m2</t>
  </si>
  <si>
    <t>CS ÚRS 2018 01</t>
  </si>
  <si>
    <t>4</t>
  </si>
  <si>
    <t>2</t>
  </si>
  <si>
    <t>-1742723567</t>
  </si>
  <si>
    <t>VV</t>
  </si>
  <si>
    <t>2,5*0,8*3</t>
  </si>
  <si>
    <t>2,5*1,63*3</t>
  </si>
  <si>
    <t>2,5*0,4*8</t>
  </si>
  <si>
    <t>2*0,8*3</t>
  </si>
  <si>
    <t>8*0,3*0,8*4</t>
  </si>
  <si>
    <t>Součet</t>
  </si>
  <si>
    <t>6</t>
  </si>
  <si>
    <t>Úpravy povrchů, podlahy a osazování výplní</t>
  </si>
  <si>
    <t>611131101</t>
  </si>
  <si>
    <t>Podkladní a spojovací vrstva vnitřních omítaných ploch cementový postřik nanášený ručně celoplošně stropů</t>
  </si>
  <si>
    <t>-1789644232</t>
  </si>
  <si>
    <t>1,48*1,63*8</t>
  </si>
  <si>
    <t>611321141</t>
  </si>
  <si>
    <t>Omítka vápenocementová vnitřních ploch nanášená ručně dvouvrstvá, tloušťky jádrové omítky do 10 mm a tloušťky štuku do 3 mm štuková vodorovných konstrukcí stropů rovných</t>
  </si>
  <si>
    <t>169817117</t>
  </si>
  <si>
    <t>PSC</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</si>
  <si>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</si>
  <si>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612131101</t>
  </si>
  <si>
    <t>Podkladní a spojovací vrstva vnitřních omítaných ploch cementový postřik nanášený ručně celoplošně stěn</t>
  </si>
  <si>
    <t>-58952422</t>
  </si>
  <si>
    <t>(2,5*(1,48+1,48+1,63+1,63+1,7)-1,2)*8</t>
  </si>
  <si>
    <t>5</t>
  </si>
  <si>
    <t>612131121</t>
  </si>
  <si>
    <t>Podkladní a spojovací vrstva vnitřních omítaných ploch penetrace akrylát-silikonová nanášená ručně stěn</t>
  </si>
  <si>
    <t>-267921174</t>
  </si>
  <si>
    <t>Příčky pórobeton</t>
  </si>
  <si>
    <t>2*(0,8+0,8+0,1)*3</t>
  </si>
  <si>
    <t>612135101</t>
  </si>
  <si>
    <t>Hrubá výplň rýh maltou jakékoli šířky rýhy ve stěnách</t>
  </si>
  <si>
    <t>1472637579</t>
  </si>
  <si>
    <t xml:space="preserve">Poznámka k souboru cen:_x000d_
1. V cenách nejsou započteny náklady na omítku rýh, tyto se ocení příšlušnými cenami tohoto katalogu. </t>
  </si>
  <si>
    <t>80*0,1</t>
  </si>
  <si>
    <t>7</t>
  </si>
  <si>
    <t>612142001</t>
  </si>
  <si>
    <t>Potažení vnitřních ploch pletivem v ploše nebo pruzích, na plném podkladu sklovláknitým vtlačením do tmelu stěn</t>
  </si>
  <si>
    <t>71467367</t>
  </si>
  <si>
    <t xml:space="preserve">Poznámka k souboru cen:_x000d_
1. V cenách -2001 jsou započteny i náklady na tmel. </t>
  </si>
  <si>
    <t>8</t>
  </si>
  <si>
    <t>612321121</t>
  </si>
  <si>
    <t>Omítka vápenocementová vnitřních ploch nanášená ručně jednovrstvá, tloušťky do 10 mm hladká svislých konstrukcí stěn</t>
  </si>
  <si>
    <t>-2037991234</t>
  </si>
  <si>
    <t>Pod obklad</t>
  </si>
  <si>
    <t>2*(1,48+1,48+1,63+1,63+1,7-0,6)*8</t>
  </si>
  <si>
    <t>9</t>
  </si>
  <si>
    <t>612321141</t>
  </si>
  <si>
    <t>Omítka vápenocementová vnitřních ploch nanášená ručně dvouvrstvá, tloušťky jádrové omítky do 10 mm a tloušťky štuku do 3 mm štuková svislých konstrukcí stěn</t>
  </si>
  <si>
    <t>-603659992</t>
  </si>
  <si>
    <t>Mino obklad</t>
  </si>
  <si>
    <t>0,5*(1,48+1,48+1,63+1,63+1,7)*8</t>
  </si>
  <si>
    <t>10</t>
  </si>
  <si>
    <t>619991011</t>
  </si>
  <si>
    <t>Zakrytí vnitřních ploch před znečištěním včetně pozdějšího odkrytí konstrukcí a prvků obalením fólií a přelepením páskou</t>
  </si>
  <si>
    <t>-627298542</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</si>
  <si>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</si>
  <si>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40*8</t>
  </si>
  <si>
    <t>11</t>
  </si>
  <si>
    <t>619999041</t>
  </si>
  <si>
    <t>Příplatky k cenám úprav vnitřních povrchů za ztížené pracovní podmínky práce ve stísněném prostoru</t>
  </si>
  <si>
    <t>-101931076</t>
  </si>
  <si>
    <t xml:space="preserve">Poznámka k souboru cen:_x000d_
1. Cena -9031 je určena pro ocenění profilovaných fabionů, vypuklých či vydutých profilovaných zaoblení nebo samostatně tažených profilování. Měrná jednotka se určuje v m výšky, případně délky zaoblení. 2. Zaoblení o poloměru větším než je 100 mm, se oceňuje cenou 629 99-9022 vnějších povrchových úprav. 3. Cena -9041 je určena pro práci v úzkém prostoru (šířky do 0,6 m) anebo pro práci v sedě nebo pokleku (výšky do 1,3 m). 4. K cenám úprav vnitřních povrchů lze případně použít i ceny příplatků souboru cen 629 99 této části katalogu </t>
  </si>
  <si>
    <t>148,8+31,68</t>
  </si>
  <si>
    <t>12</t>
  </si>
  <si>
    <t>632450124</t>
  </si>
  <si>
    <t>Potěr cementový vyrovnávací ze suchých směsí v pásu o průměrné (střední) tl. přes 40 do 50 mm</t>
  </si>
  <si>
    <t>2004764803</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</si>
  <si>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</si>
  <si>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Ostatní konstrukce a práce, bourání</t>
  </si>
  <si>
    <t>13</t>
  </si>
  <si>
    <t>949101111</t>
  </si>
  <si>
    <t>Lešení pomocné pracovní pro objekty pozemních staveb pro zatížení do 150 kg/m2, o výšce lešeňové podlahy do 1,9 m</t>
  </si>
  <si>
    <t>-830091369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</si>
  <si>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</si>
  <si>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14</t>
  </si>
  <si>
    <t>952901111</t>
  </si>
  <si>
    <t xml:space="preserve">Vyčištění budov nebo objektů před předáním do užívání budov bytové nebo občanské výstavby, světlé výšky podlaží do 4 m v ceně -1111 jsou započteny náklady na zametení a umytí podlah, dlažeb, obkladů, schodů v místnostech, chodbách a schodištích, vyčištění a umytí oken, dveří s rámy, zárubněmi, umytí a vyčištění jiných zasklených a natíraných ploch a zařizovacích předmětů. </t>
  </si>
  <si>
    <t>-1914220341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</si>
  <si>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</si>
  <si>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byty</t>
  </si>
  <si>
    <t>13,6*8</t>
  </si>
  <si>
    <t>chodby</t>
  </si>
  <si>
    <t>70*6</t>
  </si>
  <si>
    <t>962031132</t>
  </si>
  <si>
    <t>Bourání příček z cihel, tvárnic nebo příčkovek z cihel pálených, plných nebo dutých na maltu vápennou nebo vápenocementovou, tl. do 100 mm</t>
  </si>
  <si>
    <t>-1928468024</t>
  </si>
  <si>
    <t>16</t>
  </si>
  <si>
    <t>965045112</t>
  </si>
  <si>
    <t>Bourání potěrů tl. do 50 mm cementových nebo pískocementových, plochy do 4 m2</t>
  </si>
  <si>
    <t>-1000809497</t>
  </si>
  <si>
    <t>17</t>
  </si>
  <si>
    <t>974031133</t>
  </si>
  <si>
    <t>Vysekání rýh ve zdivu cihelném na maltu vápennou nebo vápenocementovou do hl. 50 mm a šířky do 100 mm</t>
  </si>
  <si>
    <t>m</t>
  </si>
  <si>
    <t>-988625143</t>
  </si>
  <si>
    <t>8*5</t>
  </si>
  <si>
    <t>18</t>
  </si>
  <si>
    <t>974042533</t>
  </si>
  <si>
    <t>Vysekání rýh v betonové nebo jiné monolitické dlažbě s betonovým podkladem do hl. 50 mm a šířky do 100 mm</t>
  </si>
  <si>
    <t>1623872501</t>
  </si>
  <si>
    <t>5*8</t>
  </si>
  <si>
    <t>19</t>
  </si>
  <si>
    <t>978011191</t>
  </si>
  <si>
    <t>Otlučení vápenných nebo vápenocementových omítek vnitřních ploch stropů, v rozsahu přes 50 do 100 %</t>
  </si>
  <si>
    <t>-791253382</t>
  </si>
  <si>
    <t xml:space="preserve">Poznámka k souboru cen:_x000d_
1. Položky lze použít i pro ocenění otlučení sádrových, hliněných apod. vnitřních omítek. </t>
  </si>
  <si>
    <t>20</t>
  </si>
  <si>
    <t>978013191</t>
  </si>
  <si>
    <t>Otlučení vápenných nebo vápenocementových omítek vnitřních ploch stěn s vyškrabáním spar, s očištěním zdiva, v rozsahu přes 50 do 100 %</t>
  </si>
  <si>
    <t>753722505</t>
  </si>
  <si>
    <t>997</t>
  </si>
  <si>
    <t>Přesun sutě</t>
  </si>
  <si>
    <t>997013217</t>
  </si>
  <si>
    <t>Vnitrostaveništní doprava suti a vybouraných hmot vodorovně do 50 m svisle ručně (nošením po schodech) pro budovy a haly výšky přes 21 do 24 m</t>
  </si>
  <si>
    <t>t</t>
  </si>
  <si>
    <t>426898104</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</si>
  <si>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</si>
  <si>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22</t>
  </si>
  <si>
    <t>997013501</t>
  </si>
  <si>
    <t>Odvoz suti a vybouraných hmot na skládku nebo meziskládku se složením, na vzdálenost do 1 km</t>
  </si>
  <si>
    <t>-2069714746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</si>
  <si>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</si>
  <si>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23</t>
  </si>
  <si>
    <t>997013509</t>
  </si>
  <si>
    <t>Odvoz suti a vybouraných hmot na skládku nebo meziskládku se složením, na vzdálenost Příplatek k ceně za každý další i započatý 1 km přes 1 km</t>
  </si>
  <si>
    <t>1870139532</t>
  </si>
  <si>
    <t>22,962*19 'Přepočtené koeficientem množství</t>
  </si>
  <si>
    <t>24</t>
  </si>
  <si>
    <t>997013831</t>
  </si>
  <si>
    <t>Poplatek za uložení stavebního odpadu na skládce (skládkovné) směsného stavebního a demoličního zatříděného do Katalogu odpadů pod kódem 170 904</t>
  </si>
  <si>
    <t>691617238</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</si>
  <si>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</si>
  <si>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22,994</t>
  </si>
  <si>
    <t>998</t>
  </si>
  <si>
    <t>Přesun hmot</t>
  </si>
  <si>
    <t>25</t>
  </si>
  <si>
    <t>998018003</t>
  </si>
  <si>
    <t>Přesun hmot pro budovy občanské výstavby, bydlení, výrobu a služby ruční - bez užití mechanizace vodorovná dopravní vzdálenost do 100 m pro budovy s jakoukoliv nosnou konstrukcí výšky přes 12 do 24 m</t>
  </si>
  <si>
    <t>370554806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</si>
  <si>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</si>
  <si>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26</t>
  </si>
  <si>
    <t>998018011</t>
  </si>
  <si>
    <t>Přesun hmot pro budovy občanské výstavby, bydlení, výrobu a služby ruční - bez užití mechanizace Příplatek k cenám za ruční zvětšený přesun přes vymezenou největší dopravní vzdálenost za každých dalších i započatých 100 m</t>
  </si>
  <si>
    <t>-667559690</t>
  </si>
  <si>
    <t>27</t>
  </si>
  <si>
    <t>998011018</t>
  </si>
  <si>
    <t>Přesun hmot pro budovy občanské výstavby, bydlení, výrobu a služby s nosnou svislou konstrukcí zděnou z cihel, tvárnic nebo kamene Příplatek k cenám za zvětšený přesun přes vymezenou největší dopravní vzdálenost do 5000 m</t>
  </si>
  <si>
    <t>2039878881</t>
  </si>
  <si>
    <t>28</t>
  </si>
  <si>
    <t>998011019</t>
  </si>
  <si>
    <t>Přesun hmot pro budovy občanské výstavby, bydlení, výrobu a služby s nosnou svislou konstrukcí zděnou z cihel, tvárnic nebo kamene Příplatek k cenám za zvětšený přesun přes vymezenou největší dopravní vzdálenost za každých dalších i započatých 5000 m</t>
  </si>
  <si>
    <t>-1597424672</t>
  </si>
  <si>
    <t>8,478*3 'Přepočtené koeficientem množství</t>
  </si>
  <si>
    <t>PSV</t>
  </si>
  <si>
    <t>Práce a dodávky PSV</t>
  </si>
  <si>
    <t>711</t>
  </si>
  <si>
    <t>Izolace proti vodě, vlhkosti a plynům</t>
  </si>
  <si>
    <t>29</t>
  </si>
  <si>
    <t>711111131</t>
  </si>
  <si>
    <t>Provedení izolace proti zemní vlhkosti natěradly a tmely za studena na ploše vodorovné V nástřikem nebo plastickým nátěrem, tl. 2 mm</t>
  </si>
  <si>
    <t>1576922243</t>
  </si>
  <si>
    <t xml:space="preserve">Poznámka k souboru cen:_x000d_
1. Izolace plochy jednotlivě do 10 m2 se oceňují skladebně cenou příslušné izolace a cenou 711 19-9095 Příplatek za plochu do 10 m2. </t>
  </si>
  <si>
    <t>30</t>
  </si>
  <si>
    <t>711112131</t>
  </si>
  <si>
    <t>Provedení izolace proti zemní vlhkosti natěradly a tmely za studena na ploše svislé S nástřikem nebo plastickým nátěrem, tl. 2 mm</t>
  </si>
  <si>
    <t>-103359248</t>
  </si>
  <si>
    <t>31</t>
  </si>
  <si>
    <t>M</t>
  </si>
  <si>
    <t>3300101430</t>
  </si>
  <si>
    <t xml:space="preserve">Těsnicí hmota pro obklady a dlažby  (bal.5kg)_x000d_
Včetně dodávky a montážě pryžové těsnící pásky rohů a koutů</t>
  </si>
  <si>
    <t>bal.</t>
  </si>
  <si>
    <t>Vlastní</t>
  </si>
  <si>
    <t>32</t>
  </si>
  <si>
    <t>1852295898</t>
  </si>
  <si>
    <t>19,299+127,32</t>
  </si>
  <si>
    <t>146,619*0,2 'Přepočtené koeficientem množství</t>
  </si>
  <si>
    <t>998711101</t>
  </si>
  <si>
    <t>Přesun hmot pro izolace proti vodě, vlhkosti a plynům stanovený z hmotnosti přesunovaného materiálu vodorovná dopravní vzdálenost do 50 m v objektech výšky do 6 m</t>
  </si>
  <si>
    <t>-1496878167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</si>
  <si>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</si>
  <si>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33</t>
  </si>
  <si>
    <t>998711181</t>
  </si>
  <si>
    <t>Přesun hmot pro izolace proti vodě, vlhkosti a plynům stanovený z hmotnosti přesunovaného materiálu Příplatek k cenám za přesun prováděný bez použití mechanizace pro jakoukoliv výšku objektu</t>
  </si>
  <si>
    <t>-360840987</t>
  </si>
  <si>
    <t>34</t>
  </si>
  <si>
    <t>998711194</t>
  </si>
  <si>
    <t>Přesun hmot pro izolace proti vodě, vlhkosti a plynům stanovený z hmotnosti přesunovaného materiálu Příplatek k cenám za zvětšený přesun přes vymezenou největší dopravní vzdálenost do 1000 m</t>
  </si>
  <si>
    <t>-219013779</t>
  </si>
  <si>
    <t>35</t>
  </si>
  <si>
    <t>998711199</t>
  </si>
  <si>
    <t>Přesun hmot pro izolace proti vodě, vlhkosti a plynům stanovený z hmotnosti přesunovaného materiálu Příplatek k cenám za zvětšený přesun přes vymezenou největší dopravní vzdálenost za každých dalších i započatých 1000 m</t>
  </si>
  <si>
    <t>-1977415336</t>
  </si>
  <si>
    <t>0,147*20 'Přepočtené koeficientem množství</t>
  </si>
  <si>
    <t>734</t>
  </si>
  <si>
    <t>Ústřední vytápění - armatury</t>
  </si>
  <si>
    <t>36</t>
  </si>
  <si>
    <t>734221546</t>
  </si>
  <si>
    <t>Ventily regulační závitové termostatické, bez hlavice ovládání PN 16 do 110°C přímé jednoregulační G 3/4</t>
  </si>
  <si>
    <t>kus</t>
  </si>
  <si>
    <t>1754230181</t>
  </si>
  <si>
    <t xml:space="preserve">Poznámka k souboru cen:_x000d_
1. V cenách -0101 až -0105 nejsou započteny náklady na dodávku a montáž měřící a vypouštěcí armatury.Tyto se oceňují samostatně souborem cen 734 49 1101 až -1105. </t>
  </si>
  <si>
    <t>37</t>
  </si>
  <si>
    <t>734222813</t>
  </si>
  <si>
    <t>Ventily regulační závitové termostatické, s hlavicí ručního ovládání PN 16 do 110°C přímé chromované G 3/4</t>
  </si>
  <si>
    <t>984706071</t>
  </si>
  <si>
    <t>735</t>
  </si>
  <si>
    <t>Ústřední vytápění - otopná tělesa</t>
  </si>
  <si>
    <t>38</t>
  </si>
  <si>
    <t>735141111</t>
  </si>
  <si>
    <t>Montáž otopných těles lamelových na stěnu výšky tělesa do 1400 mm</t>
  </si>
  <si>
    <t>-59359886</t>
  </si>
  <si>
    <t xml:space="preserve">Poznámka k souboru cen:_x000d_
1. V cenách nejsou započteny náklady na: a) otopná tělesa; tyto se oceňují ve specifikaci (součástí dodávky je i souprava upevňovacích prvků na stěny), b) montáž termostatických ventilů a jejich dodávku; tyto se oceňují samostatně podle typu ventilu. </t>
  </si>
  <si>
    <t>39</t>
  </si>
  <si>
    <t>54153026</t>
  </si>
  <si>
    <t>těleso trubkové přímotopné,1500 x 750 mm, 600 W</t>
  </si>
  <si>
    <t>-418335554</t>
  </si>
  <si>
    <t>40</t>
  </si>
  <si>
    <t>735161811</t>
  </si>
  <si>
    <t>Demontáž otopných těles trubkových s hliníkovými lamelami, stavební délky do 1500 mm</t>
  </si>
  <si>
    <t>1535842534</t>
  </si>
  <si>
    <t>41</t>
  </si>
  <si>
    <t>735191910</t>
  </si>
  <si>
    <t>Ostatní opravy otopných těles napuštění vody do otopného systému včetně potrubí (bez kotle a ohříváků) otopných těles</t>
  </si>
  <si>
    <t>-1386089329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</si>
  <si>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</si>
  <si>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55,2</t>
  </si>
  <si>
    <t>42</t>
  </si>
  <si>
    <t>735494811</t>
  </si>
  <si>
    <t>Vypuštění vody z otopných soustav bez kotlů, ohříváků, zásobníků a nádrží</t>
  </si>
  <si>
    <t>-1756095240</t>
  </si>
  <si>
    <t xml:space="preserve">Poznámka k souboru cen:_x000d_
1. V ceně je započteno vypuštění vody z otopných těles včetně rozvodu potrubí. 2. Cenami se oceňuje: a) vypuštění vody z otopných těles při jejich demontáži a opravách v úseku od rozdělovače po otopné těleso včetně, popřípadě od protipříruby potrubí připojeného ke zdroji, b) vypouštění vody ze stoupacích potrubí v úseku od uzávěru stoupacích potrubí k otopným tělesům včetně. 3. Množství se určí součtem výhřevných ploch všech otopných těles vypouštěného systému nebo stoupacího potrubí. </t>
  </si>
  <si>
    <t>12*2*1*2+12*1*0,6</t>
  </si>
  <si>
    <t>751</t>
  </si>
  <si>
    <t>Vzduchotechnika</t>
  </si>
  <si>
    <t>43</t>
  </si>
  <si>
    <t>751398824</t>
  </si>
  <si>
    <t>Demontáž ostatních zařízení větrací mřížky stěnové, průřezu přes 0,150 do 0,200 m2</t>
  </si>
  <si>
    <t>-49007306</t>
  </si>
  <si>
    <t>44</t>
  </si>
  <si>
    <t>751R01</t>
  </si>
  <si>
    <t>Dopojení koupelny na odvětrání větrací mřížkou včetně dodávky větrací mřížky</t>
  </si>
  <si>
    <t>soub</t>
  </si>
  <si>
    <t>1080735055</t>
  </si>
  <si>
    <t>766</t>
  </si>
  <si>
    <t>Konstrukce truhlářské</t>
  </si>
  <si>
    <t>45</t>
  </si>
  <si>
    <t>766R01</t>
  </si>
  <si>
    <t>Kuchyňská linka vč. vybavení - sklokeramická deska, trouba, dřez, digestoř</t>
  </si>
  <si>
    <t>-909382631</t>
  </si>
  <si>
    <t>46</t>
  </si>
  <si>
    <t>766R02</t>
  </si>
  <si>
    <t>Demontáž kuchyňské linky vč. zařizovacích předmětů</t>
  </si>
  <si>
    <t>-1771598644</t>
  </si>
  <si>
    <t>47</t>
  </si>
  <si>
    <t>766R03</t>
  </si>
  <si>
    <t>1656803868</t>
  </si>
  <si>
    <t>48</t>
  </si>
  <si>
    <t>998766103</t>
  </si>
  <si>
    <t>Přesun hmot pro konstrukce truhlářské stanovený z hmotnosti přesunovaného materiálu vodorovná dopravní vzdálenost do 50 m v objektech výšky přes 12 do 24 m</t>
  </si>
  <si>
    <t>-873462287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</si>
  <si>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</si>
  <si>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49</t>
  </si>
  <si>
    <t>998766181</t>
  </si>
  <si>
    <t>Přesun hmot pro konstrukce truhlářské stanovený z hmotnosti přesunovaného materiálu Příplatek k ceně za přesun prováděný bez použití mechanizace pro jakoukoliv výšku objektu</t>
  </si>
  <si>
    <t>-1739702895</t>
  </si>
  <si>
    <t>50</t>
  </si>
  <si>
    <t>998766194</t>
  </si>
  <si>
    <t>Přesun hmot pro konstrukce truhlářské stanovený z hmotnosti přesunovaného materiálu Příplatek k ceně za zvětšený přesun přes vymezenou největší dopravní vzdálenost do 1000 m</t>
  </si>
  <si>
    <t>151285189</t>
  </si>
  <si>
    <t>51</t>
  </si>
  <si>
    <t>998766199</t>
  </si>
  <si>
    <t>Přesun hmot pro konstrukce truhlářské stanovený z hmotnosti přesunovaného materiálu Příplatek k ceně za zvětšený přesun přes vymezenou největší dopravní vzdálenost za každých dalších i započatých 1000 m</t>
  </si>
  <si>
    <t>1221202695</t>
  </si>
  <si>
    <t>0,91*20 'Přepočtené koeficientem množství</t>
  </si>
  <si>
    <t>767</t>
  </si>
  <si>
    <t>Konstrukce zámečnické</t>
  </si>
  <si>
    <t>52</t>
  </si>
  <si>
    <t>767646401</t>
  </si>
  <si>
    <t>Montáž dveří ocelových revizních dvířek s rámem jednokřídlových, výšky do 1000 mm</t>
  </si>
  <si>
    <t>-396728009</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</si>
  <si>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</si>
  <si>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Položka Z2</t>
  </si>
  <si>
    <t>53</t>
  </si>
  <si>
    <t>56245701</t>
  </si>
  <si>
    <t>dvířka revizní 600x600 bílá koupelnová_x000d_
s požární odolností 30 min</t>
  </si>
  <si>
    <t>1965765365</t>
  </si>
  <si>
    <t>54</t>
  </si>
  <si>
    <t>998767103</t>
  </si>
  <si>
    <t>Přesun hmot pro zámečnické konstrukce stanovený z hmotnosti přesunovaného materiálu vodorovná dopravní vzdálenost do 50 m v objektech výšky přes 12 do 24 m</t>
  </si>
  <si>
    <t>-477239529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</si>
  <si>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</si>
  <si>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55</t>
  </si>
  <si>
    <t>998767181</t>
  </si>
  <si>
    <t>Přesun hmot pro zámečnické konstrukce stanovený z hmotnosti přesunovaného materiálu Příplatek k cenám za přesun prováděný bez použití mechanizace pro jakoukoliv výšku objektu</t>
  </si>
  <si>
    <t>-503303620</t>
  </si>
  <si>
    <t>56</t>
  </si>
  <si>
    <t>998767194</t>
  </si>
  <si>
    <t>Přesun hmot pro zámečnické konstrukce stanovený z hmotnosti přesunovaného materiálu Příplatek k cenám za zvětšený přesun přes vymezenou největší dopravní vzdálenost do 1000 m</t>
  </si>
  <si>
    <t>-198425169</t>
  </si>
  <si>
    <t>57</t>
  </si>
  <si>
    <t>998767199</t>
  </si>
  <si>
    <t>Přesun hmot pro zámečnické konstrukce stanovený z hmotnosti přesunovaného materiálu Příplatek k cenám za zvětšený přesun přes vymezenou největší dopravní vzdálenost za každých dalších i započatých 1000 m</t>
  </si>
  <si>
    <t>-293927948</t>
  </si>
  <si>
    <t>0,012*20 'Přepočtené koeficientem množství</t>
  </si>
  <si>
    <t>771</t>
  </si>
  <si>
    <t>Podlahy z dlaždic</t>
  </si>
  <si>
    <t>58</t>
  </si>
  <si>
    <t>771571810</t>
  </si>
  <si>
    <t>Demontáž podlah z dlaždic keramických kladených do malty Včetně keramických soklíků</t>
  </si>
  <si>
    <t>1063001958</t>
  </si>
  <si>
    <t>59</t>
  </si>
  <si>
    <t>771574113</t>
  </si>
  <si>
    <t>Montáž podlah z dlaždic keramických lepených flexibilním lepidlem režných nebo glazovaných hladkých přes 9 do 12 ks/ m2</t>
  </si>
  <si>
    <t>1962761599</t>
  </si>
  <si>
    <t>60</t>
  </si>
  <si>
    <t>59761003</t>
  </si>
  <si>
    <t>dlaždice keramické koupelnové (barevné) přes 9 do 12 ks/m2</t>
  </si>
  <si>
    <t>1052031854</t>
  </si>
  <si>
    <t>19,299*1,1 'Přepočtené koeficientem množství</t>
  </si>
  <si>
    <t>61</t>
  </si>
  <si>
    <t>771579191</t>
  </si>
  <si>
    <t>Montáž podlah z dlaždic keramických Příplatek k cenám za plochu do 5 m2 jednotlivě</t>
  </si>
  <si>
    <t>-1981761941</t>
  </si>
  <si>
    <t>19,299</t>
  </si>
  <si>
    <t>62</t>
  </si>
  <si>
    <t>771591111</t>
  </si>
  <si>
    <t>Podlahy - ostatní práce penetrace podkladu</t>
  </si>
  <si>
    <t>-349763589</t>
  </si>
  <si>
    <t xml:space="preserve">Poznámka k souboru cen:_x000d_
1. Množství měrných jednotek u ceny -1185 se stanoví podle počtu řezaných dlaždic, nezávisle na jejich velikosti. 2. Položkou -1185 lze ocenit provádění více řezů na jednom kusu dlažby. </t>
  </si>
  <si>
    <t>19,299*3</t>
  </si>
  <si>
    <t>63</t>
  </si>
  <si>
    <t>771591115</t>
  </si>
  <si>
    <t>Podlahy - ostatní práce spárování silikonem</t>
  </si>
  <si>
    <t>608088061</t>
  </si>
  <si>
    <t>1,48+1,48+1,63+1,63+1,7</t>
  </si>
  <si>
    <t>64</t>
  </si>
  <si>
    <t>771591161</t>
  </si>
  <si>
    <t>Podlahy - ostatní práce montáž profilu dilatační spáry v rovině dlažby</t>
  </si>
  <si>
    <t>670826925</t>
  </si>
  <si>
    <t>0,6</t>
  </si>
  <si>
    <t>65</t>
  </si>
  <si>
    <t>59054162</t>
  </si>
  <si>
    <t>profil dilatační s bočními díly z PVC/CPE tl 6mm</t>
  </si>
  <si>
    <t>1276563042</t>
  </si>
  <si>
    <t>0,6*1,1 'Přepočtené koeficientem množství</t>
  </si>
  <si>
    <t>66</t>
  </si>
  <si>
    <t>998771103</t>
  </si>
  <si>
    <t>Přesun hmot pro podlahy z dlaždic stanovený z hmotnosti přesunovaného materiálu vodorovná dopravní vzdálenost do 50 m v objektech výšky přes 12 do 24 m</t>
  </si>
  <si>
    <t>1290182560</t>
  </si>
  <si>
    <t>67</t>
  </si>
  <si>
    <t>998771181</t>
  </si>
  <si>
    <t>Přesun hmot pro podlahy z dlaždic stanovený z hmotnosti přesunovaného materiálu Příplatek k ceně za přesun prováděný bez použití mechanizace pro jakoukoliv výšku objektu</t>
  </si>
  <si>
    <t>-682292051</t>
  </si>
  <si>
    <t>68</t>
  </si>
  <si>
    <t>998771194</t>
  </si>
  <si>
    <t>Přesun hmot pro podlahy z dlaždic stanovený z hmotnosti přesunovaného materiálu Příplatek k ceně za zvětšený přesun přes vymezenou největší dopravní vzdálenost do 1000 m</t>
  </si>
  <si>
    <t>-1762981459</t>
  </si>
  <si>
    <t>69</t>
  </si>
  <si>
    <t>998771199</t>
  </si>
  <si>
    <t>Přesun hmot pro podlahy z dlaždic stanovený z hmotnosti přesunovaného materiálu Příplatek k ceně za zvětšený přesun přes vymezenou největší dopravní vzdálenost za každých dalších i započatých 1000 m</t>
  </si>
  <si>
    <t>1061759641</t>
  </si>
  <si>
    <t>0,471*19 'Přepočtené koeficientem množství</t>
  </si>
  <si>
    <t>781</t>
  </si>
  <si>
    <t>Dokončovací práce - obklady</t>
  </si>
  <si>
    <t>70</t>
  </si>
  <si>
    <t>781471810</t>
  </si>
  <si>
    <t>Demontáž obkladů z dlaždic keramických kladených do malty</t>
  </si>
  <si>
    <t>-1137959617</t>
  </si>
  <si>
    <t>1,7*(1,48+1,48+1,63+1,63+1,7-0,6)*8</t>
  </si>
  <si>
    <t>71</t>
  </si>
  <si>
    <t>781474112</t>
  </si>
  <si>
    <t>Montáž obkladů vnitřních stěn z dlaždic keramických lepených flexibilním lepidlem režných nebo glazovaných hladkých přes 6 do 12 ks/m2</t>
  </si>
  <si>
    <t>2141496338</t>
  </si>
  <si>
    <t>72</t>
  </si>
  <si>
    <t>59761026</t>
  </si>
  <si>
    <t xml:space="preserve">obkládačky keramické koupelnové  (barevné) do 12 ks/m2_x000d_
včetně dodávky a montáže ukončovacích a rohových nerezových lišt</t>
  </si>
  <si>
    <t>-1093290630</t>
  </si>
  <si>
    <t>127,32*1,1 'Přepočtené koeficientem množství</t>
  </si>
  <si>
    <t>73</t>
  </si>
  <si>
    <t>781479191</t>
  </si>
  <si>
    <t>Montáž obkladů vnitřních stěn z dlaždic keramických Příplatek k cenám za plochu do 10 m2 jednotlivě</t>
  </si>
  <si>
    <t>1571807111</t>
  </si>
  <si>
    <t>127,32</t>
  </si>
  <si>
    <t>74</t>
  </si>
  <si>
    <t>781495111</t>
  </si>
  <si>
    <t>Ostatní prvky ostatní práce penetrace podkladu</t>
  </si>
  <si>
    <t>49126000</t>
  </si>
  <si>
    <t xml:space="preserve">Poznámka k souboru cen:_x000d_
1. Množství měrných jednotek u ceny -5185 se stanoví podle počtu řezaných obkladaček, nezávisle na jejich velikosti. 2. Položkou -5185 lze ocenit provádění více řezů na jednom kusu obkladu. </t>
  </si>
  <si>
    <t>75</t>
  </si>
  <si>
    <t>781495115</t>
  </si>
  <si>
    <t>Ostatní prvky ostatní práce spárování silikonem</t>
  </si>
  <si>
    <t>414912964</t>
  </si>
  <si>
    <t>2,5*10</t>
  </si>
  <si>
    <t>76</t>
  </si>
  <si>
    <t>998781103</t>
  </si>
  <si>
    <t>Přesun hmot pro obklady keramické stanovený z hmotnosti přesunovaného materiálu vodorovná dopravní vzdálenost do 50 m v objektech výšky přes 12 do 24 m</t>
  </si>
  <si>
    <t>-811238130</t>
  </si>
  <si>
    <t>77</t>
  </si>
  <si>
    <t>998781181</t>
  </si>
  <si>
    <t>Přesun hmot pro obklady keramické stanovený z hmotnosti přesunovaného materiálu Příplatek k cenám za přesun prováděný bez použití mechanizace pro jakoukoliv výšku objektu</t>
  </si>
  <si>
    <t>1902655103</t>
  </si>
  <si>
    <t>78</t>
  </si>
  <si>
    <t>998781194</t>
  </si>
  <si>
    <t>Přesun hmot pro obklady keramické stanovený z hmotnosti přesunovaného materiálu Příplatek k cenám za zvětšený přesun přes vymezenou největší dopravní vzdálenost do 1000 m</t>
  </si>
  <si>
    <t>1454552860</t>
  </si>
  <si>
    <t>79</t>
  </si>
  <si>
    <t>998781199</t>
  </si>
  <si>
    <t>Přesun hmot pro obklady keramické stanovený z hmotnosti přesunovaného materiálu Příplatek k cenám za zvětšený přesun přes vymezenou největší dopravní vzdálenost za každých dalších i započatých 1000 m</t>
  </si>
  <si>
    <t>-2045336115</t>
  </si>
  <si>
    <t>2,061*19 'Přepočtené koeficientem množství</t>
  </si>
  <si>
    <t>783</t>
  </si>
  <si>
    <t>Dokončovací práce - nátěry</t>
  </si>
  <si>
    <t>80</t>
  </si>
  <si>
    <t>783324101</t>
  </si>
  <si>
    <t>Základní nátěr zámečnických konstrukcí jednonásobný akrylátový</t>
  </si>
  <si>
    <t>2093569222</t>
  </si>
  <si>
    <t>0,25*4,6+8</t>
  </si>
  <si>
    <t>81</t>
  </si>
  <si>
    <t>783327101</t>
  </si>
  <si>
    <t>Krycí nátěr (email) zámečnických konstrukcí jednonásobný akrylátový</t>
  </si>
  <si>
    <t>207259001</t>
  </si>
  <si>
    <t>9,15</t>
  </si>
  <si>
    <t>784</t>
  </si>
  <si>
    <t>Dokončovací práce - malby a tapety</t>
  </si>
  <si>
    <t>82</t>
  </si>
  <si>
    <t>784181101</t>
  </si>
  <si>
    <t>Penetrace podkladu jednonásobná základní akrylátová v místnostech výšky do 3,80 m</t>
  </si>
  <si>
    <t>-727650420</t>
  </si>
  <si>
    <t>2,5*(1,73+1,73+1,63+1,63+3,435+3,435+2,455+2,455)*8</t>
  </si>
  <si>
    <t>(1,73+1,63+3,435*2,455)*8</t>
  </si>
  <si>
    <t>83</t>
  </si>
  <si>
    <t>784211101</t>
  </si>
  <si>
    <t>Malby z malířských směsí otěruvzdorných za mokra dvojnásobné, bílé za mokra otěruvzdorné výborně v místnostech výšky do 3,80 m</t>
  </si>
  <si>
    <t>-1013424047</t>
  </si>
  <si>
    <t>515,322</t>
  </si>
  <si>
    <t>02 - ZTI</t>
  </si>
  <si>
    <t xml:space="preserve">    721 - Zdravotechnika - vnitřní kanalizace</t>
  </si>
  <si>
    <t xml:space="preserve">    722 - Zdravotechnika - vnitřní vodovod</t>
  </si>
  <si>
    <t xml:space="preserve">    725 - Zdravotechnika - zařizovací předměty</t>
  </si>
  <si>
    <t xml:space="preserve">    727 - Zdravotechnika - požární ochrana</t>
  </si>
  <si>
    <t>374569023</t>
  </si>
  <si>
    <t>704038025</t>
  </si>
  <si>
    <t>-604566214</t>
  </si>
  <si>
    <t>3,038*19 'Přepočtené koeficientem množství</t>
  </si>
  <si>
    <t>1758606245</t>
  </si>
  <si>
    <t>3,038</t>
  </si>
  <si>
    <t>721</t>
  </si>
  <si>
    <t>Zdravotechnika - vnitřní kanalizace</t>
  </si>
  <si>
    <t>721140802</t>
  </si>
  <si>
    <t>Demontáž potrubí z litinových trub odpadních nebo dešťových do DN 100</t>
  </si>
  <si>
    <t>1925409911</t>
  </si>
  <si>
    <t>8*6</t>
  </si>
  <si>
    <t>721140806</t>
  </si>
  <si>
    <t>Demontáž potrubí z litinových trub odpadních nebo dešťových přes 100 do DN 200</t>
  </si>
  <si>
    <t>-1379620011</t>
  </si>
  <si>
    <t>8*2,85+5</t>
  </si>
  <si>
    <t>721174042</t>
  </si>
  <si>
    <t>Potrubí z plastových trub polypropylenové připojovací DN 40</t>
  </si>
  <si>
    <t>-1215919785</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</si>
  <si>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</si>
  <si>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2*8</t>
  </si>
  <si>
    <t>721174043</t>
  </si>
  <si>
    <t>Potrubí z plastových trub polypropylenové připojovací DN 50</t>
  </si>
  <si>
    <t>1615862340</t>
  </si>
  <si>
    <t>7*8+3*3</t>
  </si>
  <si>
    <t>721174045</t>
  </si>
  <si>
    <t>Potrubí z plastových trub polypropylenové připojovací DN 100</t>
  </si>
  <si>
    <t>-1038340004</t>
  </si>
  <si>
    <t>1*8</t>
  </si>
  <si>
    <t>721175013</t>
  </si>
  <si>
    <t>Potrubí z plastových trub tlumící zvuk dvouvrstvé odpadní (svislé) DN 125 včetně kotvení do stěn</t>
  </si>
  <si>
    <t>-1677169863</t>
  </si>
  <si>
    <t>2,85*7+5</t>
  </si>
  <si>
    <t>721194104</t>
  </si>
  <si>
    <t>Vyměření přípojek na potrubí vyvedení a upevnění odpadních výpustek DN 40</t>
  </si>
  <si>
    <t>599303941</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</si>
  <si>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</si>
  <si>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</si>
  <si>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Vyměření přípojek na potrubí vyvedení a upevnění odpadních výpustek DN 50</t>
  </si>
  <si>
    <t>1390517</t>
  </si>
  <si>
    <t>3+8*1+3</t>
  </si>
  <si>
    <t>721194109</t>
  </si>
  <si>
    <t>Vyměření přípojek na potrubí vyvedení a upevnění odpadních výpustek DN 100</t>
  </si>
  <si>
    <t>-1909283210</t>
  </si>
  <si>
    <t>8*1</t>
  </si>
  <si>
    <t>721220801</t>
  </si>
  <si>
    <t>Demontáž zápachových uzávěrek do DN 70</t>
  </si>
  <si>
    <t>735003954</t>
  </si>
  <si>
    <t>2*8+3</t>
  </si>
  <si>
    <t>721290111</t>
  </si>
  <si>
    <t>Zkouška těsnosti kanalizace v objektech vodou do DN 125</t>
  </si>
  <si>
    <t>-906966215</t>
  </si>
  <si>
    <t xml:space="preserve">Poznámka k souboru cen:_x000d_
1. V ceně -0123 není započteno dodání média; jeho dodávka se oceňuje ve specifikaci. </t>
  </si>
  <si>
    <t>2,85*7+5+7*8+2*8+1,8</t>
  </si>
  <si>
    <t>721V1</t>
  </si>
  <si>
    <t>Kamerová zkouška ležaté kanalizace</t>
  </si>
  <si>
    <t>-721159649</t>
  </si>
  <si>
    <t>721290823</t>
  </si>
  <si>
    <t>Vnitrostaveništní přemístění vybouraných (demontovaných) hmot vnitřní kanalizace vodorovně do 100 m v objektech výšky přes 12 do 24 m</t>
  </si>
  <si>
    <t>-87425843</t>
  </si>
  <si>
    <t>998721103</t>
  </si>
  <si>
    <t>Přesun hmot pro vnitřní kanalizace stanovený z hmotnosti přesunovaného materiálu vodorovná dopravní vzdálenost do 50 m v objektech výšky přes 12 do 24 m</t>
  </si>
  <si>
    <t>-696148767</t>
  </si>
  <si>
    <t>998721181</t>
  </si>
  <si>
    <t>Přesun hmot pro vnitřní kanalizace stanovený z hmotnosti přesunovaného materiálu Příplatek k ceně za přesun prováděný bez použití mechanizace pro jakoukoliv výšku objektu</t>
  </si>
  <si>
    <t>1062036324</t>
  </si>
  <si>
    <t>998721194</t>
  </si>
  <si>
    <t>Přesun hmot pro vnitřní kanalizace stanovený z hmotnosti přesunovaného materiálu Příplatek k ceně za zvětšený přesun přes vymezenou největší dopravní vzdálenost do 1000 m</t>
  </si>
  <si>
    <t>1951757926</t>
  </si>
  <si>
    <t>998721199</t>
  </si>
  <si>
    <t>Přesun hmot pro vnitřní kanalizace stanovený z hmotnosti přesunovaného materiálu Příplatek k ceně za zvětšený přesun přes vymezenou největší dopravní vzdálenost za každých dalších i započatých 1000 m</t>
  </si>
  <si>
    <t>1254179795</t>
  </si>
  <si>
    <t>0,153*20 'Přepočtené koeficientem množství</t>
  </si>
  <si>
    <t>722</t>
  </si>
  <si>
    <t>Zdravotechnika - vnitřní vodovod</t>
  </si>
  <si>
    <t>722130801</t>
  </si>
  <si>
    <t>Demontáž potrubí z ocelových trubek pozinkovaných závitových do DN 25</t>
  </si>
  <si>
    <t>717257007</t>
  </si>
  <si>
    <t>722176112</t>
  </si>
  <si>
    <t>Montáž potrubí z plastových trub svařovaných polyfuzně D přes 16 do 20 mm</t>
  </si>
  <si>
    <t>1661317419</t>
  </si>
  <si>
    <t xml:space="preserve">Poznámka k souboru cen:_x000d_
1. V cenách -6111 až -6140 jsou započteny i náklady na montáž tvarovek. 2. V cenách -6111 až -6140 je započtena tato četnost spojů na 1 m délky rozvodu: a) u polyfuze: 3 svary, b) na tupo: 1,5 svaru. 3. Odlišné množství spojů lze ocenit přípočtem či odpočtem cen -3911 až -3990 části C02 Opravy a údržba vnitřního vodovodu 4. V cenách –6111 až -6140 nejsou započteny náklady na dodání potrubí a tvarovky; tyto se oceňují ve specifikaci. Ztratné lze stanovit: a) u potrubí ve výši 3%, b) u tvarovek se nestanoví. </t>
  </si>
  <si>
    <t>28615171</t>
  </si>
  <si>
    <t>trubka vodovodní tlaková PPR řada PN 20 D 110mm dl 4m</t>
  </si>
  <si>
    <t>735627482</t>
  </si>
  <si>
    <t>722176113</t>
  </si>
  <si>
    <t>Montáž potrubí z plastových trub svařovaných polyfuzně D přes 20 do 25 mm</t>
  </si>
  <si>
    <t>2091719589</t>
  </si>
  <si>
    <t>15*8</t>
  </si>
  <si>
    <t>28615153</t>
  </si>
  <si>
    <t>trubka vodovodní tlaková PPR řada PN 20 D 25mm dl 4m</t>
  </si>
  <si>
    <t>1549431247</t>
  </si>
  <si>
    <t>722179192</t>
  </si>
  <si>
    <t>Příplatek k ceně rozvody vody z plastů za práce malého rozsahu na zakázce při průměru trubek do 32 mm, do 15 svarů</t>
  </si>
  <si>
    <t>soubor</t>
  </si>
  <si>
    <t>1189542236</t>
  </si>
  <si>
    <t xml:space="preserve">Poznámka k souboru cen:_x000d_
1. Příplatek - 9191 nelze užít současně s příplatky -9192 a -9193. 2. Příplatky -9192 a -9193 lze užít současně. 3. Příplatky lze užít také k cenám oprav plastových rozvodů. </t>
  </si>
  <si>
    <t>722181221</t>
  </si>
  <si>
    <t>Ochrana potrubí termoizolačními trubicemi z pěnového polyetylenu PE přilepenými v příčných a podélných spojích, tloušťky izolace přes 6 do 9 mm, vnitřního průměru izolace DN do 22 mm</t>
  </si>
  <si>
    <t>425560030</t>
  </si>
  <si>
    <t xml:space="preserve">Poznámka k souboru cen:_x000d_
1. V cenách -1211 až -1256 jsou započteny i náklady na dodání tepelně izolačních trubic. </t>
  </si>
  <si>
    <t>722181222</t>
  </si>
  <si>
    <t>Ochrana potrubí termoizolačními trubicemi z pěnového polyetylenu PE přilepenými v příčných a podélných spojích, tloušťky izolace přes 6 do 9 mm, vnitřního průměru izolace DN přes 22 do 45 mm</t>
  </si>
  <si>
    <t>-275649423</t>
  </si>
  <si>
    <t>722181251</t>
  </si>
  <si>
    <t>Ochrana potrubí termoizolačními trubicemi z pěnového polyetylenu PE přilepenými v příčných a podélných spojích, tloušťky izolace přes 20 do 25 mm, vnitřního průměru izolace DN do 22 mm</t>
  </si>
  <si>
    <t>-770104862</t>
  </si>
  <si>
    <t>722181252</t>
  </si>
  <si>
    <t>Ochrana potrubí termoizolačními trubicemi z pěnového polyetylenu PE přilepenými v příčných a podélných spojích, tloušťky izolace přes 20 do 25 mm, vnitřního průměru izolace DN přes 22 do 45 mm</t>
  </si>
  <si>
    <t>-1312615478</t>
  </si>
  <si>
    <t>722220111</t>
  </si>
  <si>
    <t>Armatury s jedním závitem nástěnky pro výtokový ventil G 1/2</t>
  </si>
  <si>
    <t>-492937103</t>
  </si>
  <si>
    <t xml:space="preserve">Poznámka k souboru cen:_x000d_
1. Cenami -9101 až -9106 nelze oceňovat montáž nástěnek. 2. V cenách –0111 až -0122 je započteno i vyvedení a upevnění výpustek. </t>
  </si>
  <si>
    <t>5*8+3</t>
  </si>
  <si>
    <t>722220121</t>
  </si>
  <si>
    <t>Armatury s jedním závitem nástěnky pro baterii G 1/2</t>
  </si>
  <si>
    <t>pár</t>
  </si>
  <si>
    <t>1281365195</t>
  </si>
  <si>
    <t>722221134</t>
  </si>
  <si>
    <t>Armatury s jedním závitem ventily výtokové G 1/2</t>
  </si>
  <si>
    <t>-355225890</t>
  </si>
  <si>
    <t>3*2+5*8</t>
  </si>
  <si>
    <t>722240123</t>
  </si>
  <si>
    <t>Armatury z plastických hmot kohouty (PPR) kulové DN 25</t>
  </si>
  <si>
    <t>181214065</t>
  </si>
  <si>
    <t>8*2</t>
  </si>
  <si>
    <t>722290234</t>
  </si>
  <si>
    <t>Zkoušky, proplach a desinfekce vodovodního potrubí proplach a desinfekce vodovodního potrubí do DN 80</t>
  </si>
  <si>
    <t>1613159178</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</si>
  <si>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</si>
  <si>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160</t>
  </si>
  <si>
    <t>998722103</t>
  </si>
  <si>
    <t>Přesun hmot pro vnitřní vodovod stanovený z hmotnosti přesunovaného materiálu vodorovná dopravní vzdálenost do 50 m v objektech výšky přes 12 do 24 m</t>
  </si>
  <si>
    <t>1415820150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</si>
  <si>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</si>
  <si>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998722181</t>
  </si>
  <si>
    <t>Přesun hmot pro vnitřní vodovod stanovený z hmotnosti přesunovaného materiálu Příplatek k ceně za přesun prováděný bez použití mechanizace pro jakoukoliv výšku objektu</t>
  </si>
  <si>
    <t>-1784529397</t>
  </si>
  <si>
    <t>998722194</t>
  </si>
  <si>
    <t>Přesun hmot pro vnitřní vodovod stanovený z hmotnosti přesunovaného materiálu Příplatek k ceně za zvětšený přesun přes vymezenou největší dopravní vzdálenost do 1000 m</t>
  </si>
  <si>
    <t>-603146821</t>
  </si>
  <si>
    <t>998722199</t>
  </si>
  <si>
    <t>Přesun hmot pro vnitřní vodovod stanovený z hmotnosti přesunovaného materiálu Příplatek k ceně za zvětšený přesun přes vymezenou největší dopravní vzdálenost za každých dalších i započatých 1000 m</t>
  </si>
  <si>
    <t>-1129594258</t>
  </si>
  <si>
    <t>0,372*20 'Přepočtené koeficientem množství</t>
  </si>
  <si>
    <t>725</t>
  </si>
  <si>
    <t>Zdravotechnika - zařizovací předměty</t>
  </si>
  <si>
    <t>725110811</t>
  </si>
  <si>
    <t>Demontáž klozetů splachovacích s nádrží nebo tlakovým splachovačem</t>
  </si>
  <si>
    <t>337849199</t>
  </si>
  <si>
    <t>725112171</t>
  </si>
  <si>
    <t>Zařízení záchodů kombi klozety s hlubokým splachováním odpad vodorovný včetně sedátka</t>
  </si>
  <si>
    <t>-2113472239</t>
  </si>
  <si>
    <t xml:space="preserve">Poznámka k souboru cen:_x000d_
1. V cenách -1351, -1361 není započten napájecí zdroj. 2. V cenách jsou započtená klozetová sedátka. </t>
  </si>
  <si>
    <t>725210821</t>
  </si>
  <si>
    <t>Demontáž umyvadel bez výtokových armatur umyvadel</t>
  </si>
  <si>
    <t>91654081</t>
  </si>
  <si>
    <t>725211661</t>
  </si>
  <si>
    <t xml:space="preserve">Umyvadla keramická bez výtokových armatur450-500 mm </t>
  </si>
  <si>
    <t>404685426</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</si>
  <si>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</si>
  <si>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725240811</t>
  </si>
  <si>
    <t>Demontáž sprchových kabin a vaniček bez výtokových armatur kabin</t>
  </si>
  <si>
    <t>907407622</t>
  </si>
  <si>
    <t>725240812</t>
  </si>
  <si>
    <t>Demontáž sprchových kabin a vaniček bez výtokových armatur vaniček</t>
  </si>
  <si>
    <t>-1576430000</t>
  </si>
  <si>
    <t>725241111</t>
  </si>
  <si>
    <t>Sprchové vaničky, boxy, kouty a zástěny sprchové vaničky akrylátové čtvercové 800x800 mm</t>
  </si>
  <si>
    <t>-940843854</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</si>
  <si>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</si>
  <si>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725310823</t>
  </si>
  <si>
    <t>Demontáž dřezů jednodílných bez výtokových armatur vestavěných v kuchyňských sestavách</t>
  </si>
  <si>
    <t>-717329639</t>
  </si>
  <si>
    <t>725590813</t>
  </si>
  <si>
    <t>Vnitrostaveništní přemístění vybouraných (demontovaných) hmot zařizovacích předmětů vodorovně do 100 m v objektech výšky přes 12 do 24 m</t>
  </si>
  <si>
    <t>-1757427306</t>
  </si>
  <si>
    <t>725810811</t>
  </si>
  <si>
    <t>Demontáž výtokových ventilů nástěnných</t>
  </si>
  <si>
    <t>-481260280</t>
  </si>
  <si>
    <t>7*8</t>
  </si>
  <si>
    <t>725813112</t>
  </si>
  <si>
    <t>Ventily rohové bez připojovací trubičky nebo flexi hadičky pračkové G 3/4</t>
  </si>
  <si>
    <t>84647616</t>
  </si>
  <si>
    <t>725820801</t>
  </si>
  <si>
    <t>Demontáž baterií nástěnných do G 3/4</t>
  </si>
  <si>
    <t>-373865923</t>
  </si>
  <si>
    <t>8+3</t>
  </si>
  <si>
    <t>725821326</t>
  </si>
  <si>
    <t>Baterie dřezové stojánkové pákové s otáčivým ústím a délkou ramínka 265 mm</t>
  </si>
  <si>
    <t>245224881</t>
  </si>
  <si>
    <t xml:space="preserve">Poznámka k souboru cen:_x000d_
1. V ceně -1422 není započten napájecí zdroj. </t>
  </si>
  <si>
    <t>725822612</t>
  </si>
  <si>
    <t>Baterie umyvadlové stojánkové pákové s výpustí</t>
  </si>
  <si>
    <t>1055872540</t>
  </si>
  <si>
    <t xml:space="preserve">Poznámka k souboru cen:_x000d_
1. V cenách –2654, 56, -9101-9202 není započten napájecí zdroj. </t>
  </si>
  <si>
    <t>725829111</t>
  </si>
  <si>
    <t>Baterie dřezové montáž ostatních typů stojánkových G 1/2</t>
  </si>
  <si>
    <t>-1208628491</t>
  </si>
  <si>
    <t>725840850</t>
  </si>
  <si>
    <t>Demontáž baterií sprchových diferenciálních do G 3/4 x 1</t>
  </si>
  <si>
    <t>64903215</t>
  </si>
  <si>
    <t>725840860</t>
  </si>
  <si>
    <t>Demontáž baterií sprchových diferenciálních sprchových ramen nebo sprch táhlových</t>
  </si>
  <si>
    <t>235902289</t>
  </si>
  <si>
    <t>725841311</t>
  </si>
  <si>
    <t>Baterie sprchové nástěnné pákové</t>
  </si>
  <si>
    <t>-1706476321</t>
  </si>
  <si>
    <t xml:space="preserve">Poznámka k souboru cen:_x000d_
1. V cenách –1353-54 není započten napájecí zdroj. </t>
  </si>
  <si>
    <t>725861102</t>
  </si>
  <si>
    <t>Zápachové uzávěrky zařizovacích předmětů pro umyvadla DN 40</t>
  </si>
  <si>
    <t>-785944264</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</si>
  <si>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</si>
  <si>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725862103</t>
  </si>
  <si>
    <t>Zápachové uzávěrky zařizovacích předmětů pro dřezy DN 40/50</t>
  </si>
  <si>
    <t>252361263</t>
  </si>
  <si>
    <t>725865312</t>
  </si>
  <si>
    <t>Zápachové uzávěrky zařizovacích předmětů pro vany sprchových koutů s kulovým kloubem na odtoku DN 40/50 a odpadním ventilem</t>
  </si>
  <si>
    <t>651966968</t>
  </si>
  <si>
    <t>998725103</t>
  </si>
  <si>
    <t>Přesun hmot pro zařizovací předměty stanovený z hmotnosti přesunovaného materiálu vodorovná dopravní vzdálenost do 50 m v objektech výšky přes 12 do 24 m</t>
  </si>
  <si>
    <t>-1681702340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</si>
  <si>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</si>
  <si>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998725181</t>
  </si>
  <si>
    <t>Přesun hmot pro zařizovací předměty stanovený z hmotnosti přesunovaného materiálu Příplatek k cenám za přesun prováděný bez použití mechanizace pro jakoukoliv výšku objektu</t>
  </si>
  <si>
    <t>-2003590276</t>
  </si>
  <si>
    <t>998725194</t>
  </si>
  <si>
    <t>Přesun hmot pro zařizovací předměty stanovený z hmotnosti přesunovaného materiálu Příplatek k cenám za zvětšený přesun přes vymezenou největší dopravní vzdálenost do 1000 m</t>
  </si>
  <si>
    <t>581733695</t>
  </si>
  <si>
    <t>998725199</t>
  </si>
  <si>
    <t>Přesun hmot pro zařizovací předměty stanovený z hmotnosti přesunovaného materiálu Příplatek k cenám za zvětšený přesun přes vymezenou největší dopravní vzdálenost za každých dalších i započatých 1000 m</t>
  </si>
  <si>
    <t>-1328973184</t>
  </si>
  <si>
    <t>0,403*20 'Přepočtené koeficientem množství</t>
  </si>
  <si>
    <t>727</t>
  </si>
  <si>
    <t>Zdravotechnika - požární ochrana</t>
  </si>
  <si>
    <t>727121101</t>
  </si>
  <si>
    <t>Protipožární ochranné manžety z jedné strany dělící konstrukce požární odolnost EI 90 D 32</t>
  </si>
  <si>
    <t>-1160179397</t>
  </si>
  <si>
    <t>727121107</t>
  </si>
  <si>
    <t>Protipožární ochranné manžety z jedné strany dělící konstrukce požární odolnost EI 90 D 110</t>
  </si>
  <si>
    <t>1839341861</t>
  </si>
  <si>
    <t>03 - Elektroinstalace</t>
  </si>
  <si>
    <t xml:space="preserve">    741 - Elektroinstalace - silnoproud</t>
  </si>
  <si>
    <t>741</t>
  </si>
  <si>
    <t>Elektroinstalace - silnoproud</t>
  </si>
  <si>
    <t>741V1</t>
  </si>
  <si>
    <t>Elektroinstalace - viz samostatný soupis prací</t>
  </si>
  <si>
    <t>-306361170</t>
  </si>
  <si>
    <t>04 - VRN</t>
  </si>
  <si>
    <t>VRN - Vedlejší rozpočtové náklady</t>
  </si>
  <si>
    <t xml:space="preserve">    VRN1 - Průzkumné, geodetické a projektové práce</t>
  </si>
  <si>
    <t xml:space="preserve">    VRN3 - Zařízení staveniště</t>
  </si>
  <si>
    <t xml:space="preserve">    VRN7 - Provozní vlivy</t>
  </si>
  <si>
    <t>Vedlejší rozpočtové náklady</t>
  </si>
  <si>
    <t>VRN1</t>
  </si>
  <si>
    <t>Průzkumné, geodetické a projektové práce</t>
  </si>
  <si>
    <t>013002000</t>
  </si>
  <si>
    <t>Projektové práce - dokumentace skutečného provedení stavby</t>
  </si>
  <si>
    <t>1024</t>
  </si>
  <si>
    <t>-753264778</t>
  </si>
  <si>
    <t>VRN3</t>
  </si>
  <si>
    <t>Zařízení staveniště</t>
  </si>
  <si>
    <t>032002000</t>
  </si>
  <si>
    <t>Vybavení staveniště</t>
  </si>
  <si>
    <t>1730885803</t>
  </si>
  <si>
    <t>033002000</t>
  </si>
  <si>
    <t>Připojení staveniště na inženýrské sítě Poplatek za elektrickou energii a vodu</t>
  </si>
  <si>
    <t>-53779170</t>
  </si>
  <si>
    <t>039002000</t>
  </si>
  <si>
    <t>Zrušení zařízení staveniště</t>
  </si>
  <si>
    <t>-1116205594</t>
  </si>
  <si>
    <t>VRN7</t>
  </si>
  <si>
    <t>Provozní vlivy</t>
  </si>
  <si>
    <t>071002000</t>
  </si>
  <si>
    <t>Provoz investora, třetích osob</t>
  </si>
  <si>
    <t>-657851064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</si>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</sst>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2019/10/02</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stoupacího potrubí bytového domu Čujkovova 32</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Ostrava</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28. 1. 2019</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Úřad městského obvodu Ostrava Jih</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Ing. Petr Fraš</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ROUND(SUM(AG52:AG55),2)</f>
        <v>0</v>
      </c>
      <c r="AH51" s="109"/>
      <c r="AI51" s="109"/>
      <c r="AJ51" s="109"/>
      <c r="AK51" s="109"/>
      <c r="AL51" s="109"/>
      <c r="AM51" s="109"/>
      <c r="AN51" s="110">
        <f>SUM(AG51,AT51)</f>
        <v>0</v>
      </c>
      <c r="AO51" s="110"/>
      <c r="AP51" s="110"/>
      <c r="AQ51" s="111" t="s">
        <v>21</v>
      </c>
      <c r="AR51" s="82"/>
      <c r="AS51" s="112">
        <f>ROUND(SUM(AS52:AS55),2)</f>
        <v>0</v>
      </c>
      <c r="AT51" s="113">
        <f>ROUND(SUM(AV51:AW51),2)</f>
        <v>0</v>
      </c>
      <c r="AU51" s="114">
        <f>ROUND(SUM(AU52:AU55),5)</f>
        <v>0</v>
      </c>
      <c r="AV51" s="113">
        <f>ROUND(AZ51*L26,2)</f>
        <v>0</v>
      </c>
      <c r="AW51" s="113">
        <f>ROUND(BA51*L27,2)</f>
        <v>0</v>
      </c>
      <c r="AX51" s="113">
        <f>ROUND(BB51*L26,2)</f>
        <v>0</v>
      </c>
      <c r="AY51" s="113">
        <f>ROUND(BC51*L27,2)</f>
        <v>0</v>
      </c>
      <c r="AZ51" s="113">
        <f>ROUND(SUM(AZ52:AZ55),2)</f>
        <v>0</v>
      </c>
      <c r="BA51" s="113">
        <f>ROUND(SUM(BA52:BA55),2)</f>
        <v>0</v>
      </c>
      <c r="BB51" s="113">
        <f>ROUND(SUM(BB52:BB55),2)</f>
        <v>0</v>
      </c>
      <c r="BC51" s="113">
        <f>ROUND(SUM(BC52:BC55),2)</f>
        <v>0</v>
      </c>
      <c r="BD51" s="115">
        <f>ROUND(SUM(BD52:BD55),2)</f>
        <v>0</v>
      </c>
      <c r="BS51" s="116" t="s">
        <v>71</v>
      </c>
      <c r="BT51" s="116" t="s">
        <v>72</v>
      </c>
      <c r="BU51" s="117" t="s">
        <v>73</v>
      </c>
      <c r="BV51" s="116" t="s">
        <v>74</v>
      </c>
      <c r="BW51" s="116" t="s">
        <v>7</v>
      </c>
      <c r="BX51" s="116" t="s">
        <v>75</v>
      </c>
      <c r="CL51" s="116" t="s">
        <v>21</v>
      </c>
    </row>
    <row r="52" s="5" customFormat="1" ht="16.5" customHeight="1">
      <c r="A52" s="118" t="s">
        <v>76</v>
      </c>
      <c r="B52" s="119"/>
      <c r="C52" s="120"/>
      <c r="D52" s="121" t="s">
        <v>77</v>
      </c>
      <c r="E52" s="121"/>
      <c r="F52" s="121"/>
      <c r="G52" s="121"/>
      <c r="H52" s="121"/>
      <c r="I52" s="122"/>
      <c r="J52" s="121" t="s">
        <v>78</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'01 - Stavební úpravy soci...'!J27</f>
        <v>0</v>
      </c>
      <c r="AH52" s="122"/>
      <c r="AI52" s="122"/>
      <c r="AJ52" s="122"/>
      <c r="AK52" s="122"/>
      <c r="AL52" s="122"/>
      <c r="AM52" s="122"/>
      <c r="AN52" s="123">
        <f>SUM(AG52,AT52)</f>
        <v>0</v>
      </c>
      <c r="AO52" s="122"/>
      <c r="AP52" s="122"/>
      <c r="AQ52" s="124" t="s">
        <v>79</v>
      </c>
      <c r="AR52" s="125"/>
      <c r="AS52" s="126">
        <v>0</v>
      </c>
      <c r="AT52" s="127">
        <f>ROUND(SUM(AV52:AW52),2)</f>
        <v>0</v>
      </c>
      <c r="AU52" s="128">
        <f>'01 - Stavební úpravy soci...'!P93</f>
        <v>0</v>
      </c>
      <c r="AV52" s="127">
        <f>'01 - Stavební úpravy soci...'!J30</f>
        <v>0</v>
      </c>
      <c r="AW52" s="127">
        <f>'01 - Stavební úpravy soci...'!J31</f>
        <v>0</v>
      </c>
      <c r="AX52" s="127">
        <f>'01 - Stavební úpravy soci...'!J32</f>
        <v>0</v>
      </c>
      <c r="AY52" s="127">
        <f>'01 - Stavební úpravy soci...'!J33</f>
        <v>0</v>
      </c>
      <c r="AZ52" s="127">
        <f>'01 - Stavební úpravy soci...'!F30</f>
        <v>0</v>
      </c>
      <c r="BA52" s="127">
        <f>'01 - Stavební úpravy soci...'!F31</f>
        <v>0</v>
      </c>
      <c r="BB52" s="127">
        <f>'01 - Stavební úpravy soci...'!F32</f>
        <v>0</v>
      </c>
      <c r="BC52" s="127">
        <f>'01 - Stavební úpravy soci...'!F33</f>
        <v>0</v>
      </c>
      <c r="BD52" s="129">
        <f>'01 - Stavební úpravy soci...'!F34</f>
        <v>0</v>
      </c>
      <c r="BT52" s="130" t="s">
        <v>80</v>
      </c>
      <c r="BV52" s="130" t="s">
        <v>74</v>
      </c>
      <c r="BW52" s="130" t="s">
        <v>81</v>
      </c>
      <c r="BX52" s="130" t="s">
        <v>7</v>
      </c>
      <c r="CL52" s="130" t="s">
        <v>21</v>
      </c>
      <c r="CM52" s="130" t="s">
        <v>80</v>
      </c>
    </row>
    <row r="53" s="5" customFormat="1" ht="16.5" customHeight="1">
      <c r="A53" s="118" t="s">
        <v>76</v>
      </c>
      <c r="B53" s="119"/>
      <c r="C53" s="120"/>
      <c r="D53" s="121" t="s">
        <v>82</v>
      </c>
      <c r="E53" s="121"/>
      <c r="F53" s="121"/>
      <c r="G53" s="121"/>
      <c r="H53" s="121"/>
      <c r="I53" s="122"/>
      <c r="J53" s="121" t="s">
        <v>83</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'02 - ZTI'!J27</f>
        <v>0</v>
      </c>
      <c r="AH53" s="122"/>
      <c r="AI53" s="122"/>
      <c r="AJ53" s="122"/>
      <c r="AK53" s="122"/>
      <c r="AL53" s="122"/>
      <c r="AM53" s="122"/>
      <c r="AN53" s="123">
        <f>SUM(AG53,AT53)</f>
        <v>0</v>
      </c>
      <c r="AO53" s="122"/>
      <c r="AP53" s="122"/>
      <c r="AQ53" s="124" t="s">
        <v>79</v>
      </c>
      <c r="AR53" s="125"/>
      <c r="AS53" s="126">
        <v>0</v>
      </c>
      <c r="AT53" s="127">
        <f>ROUND(SUM(AV53:AW53),2)</f>
        <v>0</v>
      </c>
      <c r="AU53" s="128">
        <f>'02 - ZTI'!P83</f>
        <v>0</v>
      </c>
      <c r="AV53" s="127">
        <f>'02 - ZTI'!J30</f>
        <v>0</v>
      </c>
      <c r="AW53" s="127">
        <f>'02 - ZTI'!J31</f>
        <v>0</v>
      </c>
      <c r="AX53" s="127">
        <f>'02 - ZTI'!J32</f>
        <v>0</v>
      </c>
      <c r="AY53" s="127">
        <f>'02 - ZTI'!J33</f>
        <v>0</v>
      </c>
      <c r="AZ53" s="127">
        <f>'02 - ZTI'!F30</f>
        <v>0</v>
      </c>
      <c r="BA53" s="127">
        <f>'02 - ZTI'!F31</f>
        <v>0</v>
      </c>
      <c r="BB53" s="127">
        <f>'02 - ZTI'!F32</f>
        <v>0</v>
      </c>
      <c r="BC53" s="127">
        <f>'02 - ZTI'!F33</f>
        <v>0</v>
      </c>
      <c r="BD53" s="129">
        <f>'02 - ZTI'!F34</f>
        <v>0</v>
      </c>
      <c r="BT53" s="130" t="s">
        <v>80</v>
      </c>
      <c r="BV53" s="130" t="s">
        <v>74</v>
      </c>
      <c r="BW53" s="130" t="s">
        <v>84</v>
      </c>
      <c r="BX53" s="130" t="s">
        <v>7</v>
      </c>
      <c r="CL53" s="130" t="s">
        <v>21</v>
      </c>
      <c r="CM53" s="130" t="s">
        <v>80</v>
      </c>
    </row>
    <row r="54" s="5" customFormat="1" ht="16.5" customHeight="1">
      <c r="A54" s="118" t="s">
        <v>76</v>
      </c>
      <c r="B54" s="119"/>
      <c r="C54" s="120"/>
      <c r="D54" s="121" t="s">
        <v>85</v>
      </c>
      <c r="E54" s="121"/>
      <c r="F54" s="121"/>
      <c r="G54" s="121"/>
      <c r="H54" s="121"/>
      <c r="I54" s="122"/>
      <c r="J54" s="121" t="s">
        <v>86</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'03 - Elektroinstalace'!J27</f>
        <v>0</v>
      </c>
      <c r="AH54" s="122"/>
      <c r="AI54" s="122"/>
      <c r="AJ54" s="122"/>
      <c r="AK54" s="122"/>
      <c r="AL54" s="122"/>
      <c r="AM54" s="122"/>
      <c r="AN54" s="123">
        <f>SUM(AG54,AT54)</f>
        <v>0</v>
      </c>
      <c r="AO54" s="122"/>
      <c r="AP54" s="122"/>
      <c r="AQ54" s="124" t="s">
        <v>79</v>
      </c>
      <c r="AR54" s="125"/>
      <c r="AS54" s="126">
        <v>0</v>
      </c>
      <c r="AT54" s="127">
        <f>ROUND(SUM(AV54:AW54),2)</f>
        <v>0</v>
      </c>
      <c r="AU54" s="128">
        <f>'03 - Elektroinstalace'!P78</f>
        <v>0</v>
      </c>
      <c r="AV54" s="127">
        <f>'03 - Elektroinstalace'!J30</f>
        <v>0</v>
      </c>
      <c r="AW54" s="127">
        <f>'03 - Elektroinstalace'!J31</f>
        <v>0</v>
      </c>
      <c r="AX54" s="127">
        <f>'03 - Elektroinstalace'!J32</f>
        <v>0</v>
      </c>
      <c r="AY54" s="127">
        <f>'03 - Elektroinstalace'!J33</f>
        <v>0</v>
      </c>
      <c r="AZ54" s="127">
        <f>'03 - Elektroinstalace'!F30</f>
        <v>0</v>
      </c>
      <c r="BA54" s="127">
        <f>'03 - Elektroinstalace'!F31</f>
        <v>0</v>
      </c>
      <c r="BB54" s="127">
        <f>'03 - Elektroinstalace'!F32</f>
        <v>0</v>
      </c>
      <c r="BC54" s="127">
        <f>'03 - Elektroinstalace'!F33</f>
        <v>0</v>
      </c>
      <c r="BD54" s="129">
        <f>'03 - Elektroinstalace'!F34</f>
        <v>0</v>
      </c>
      <c r="BT54" s="130" t="s">
        <v>80</v>
      </c>
      <c r="BV54" s="130" t="s">
        <v>74</v>
      </c>
      <c r="BW54" s="130" t="s">
        <v>87</v>
      </c>
      <c r="BX54" s="130" t="s">
        <v>7</v>
      </c>
      <c r="CL54" s="130" t="s">
        <v>21</v>
      </c>
      <c r="CM54" s="130" t="s">
        <v>80</v>
      </c>
    </row>
    <row r="55" s="5" customFormat="1" ht="16.5" customHeight="1">
      <c r="A55" s="118" t="s">
        <v>76</v>
      </c>
      <c r="B55" s="119"/>
      <c r="C55" s="120"/>
      <c r="D55" s="121" t="s">
        <v>88</v>
      </c>
      <c r="E55" s="121"/>
      <c r="F55" s="121"/>
      <c r="G55" s="121"/>
      <c r="H55" s="121"/>
      <c r="I55" s="122"/>
      <c r="J55" s="121" t="s">
        <v>89</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'04 - VRN'!J27</f>
        <v>0</v>
      </c>
      <c r="AH55" s="122"/>
      <c r="AI55" s="122"/>
      <c r="AJ55" s="122"/>
      <c r="AK55" s="122"/>
      <c r="AL55" s="122"/>
      <c r="AM55" s="122"/>
      <c r="AN55" s="123">
        <f>SUM(AG55,AT55)</f>
        <v>0</v>
      </c>
      <c r="AO55" s="122"/>
      <c r="AP55" s="122"/>
      <c r="AQ55" s="124" t="s">
        <v>79</v>
      </c>
      <c r="AR55" s="125"/>
      <c r="AS55" s="131">
        <v>0</v>
      </c>
      <c r="AT55" s="132">
        <f>ROUND(SUM(AV55:AW55),2)</f>
        <v>0</v>
      </c>
      <c r="AU55" s="133">
        <f>'04 - VRN'!P80</f>
        <v>0</v>
      </c>
      <c r="AV55" s="132">
        <f>'04 - VRN'!J30</f>
        <v>0</v>
      </c>
      <c r="AW55" s="132">
        <f>'04 - VRN'!J31</f>
        <v>0</v>
      </c>
      <c r="AX55" s="132">
        <f>'04 - VRN'!J32</f>
        <v>0</v>
      </c>
      <c r="AY55" s="132">
        <f>'04 - VRN'!J33</f>
        <v>0</v>
      </c>
      <c r="AZ55" s="132">
        <f>'04 - VRN'!F30</f>
        <v>0</v>
      </c>
      <c r="BA55" s="132">
        <f>'04 - VRN'!F31</f>
        <v>0</v>
      </c>
      <c r="BB55" s="132">
        <f>'04 - VRN'!F32</f>
        <v>0</v>
      </c>
      <c r="BC55" s="132">
        <f>'04 - VRN'!F33</f>
        <v>0</v>
      </c>
      <c r="BD55" s="134">
        <f>'04 - VRN'!F34</f>
        <v>0</v>
      </c>
      <c r="BT55" s="130" t="s">
        <v>80</v>
      </c>
      <c r="BV55" s="130" t="s">
        <v>74</v>
      </c>
      <c r="BW55" s="130" t="s">
        <v>90</v>
      </c>
      <c r="BX55" s="130" t="s">
        <v>7</v>
      </c>
      <c r="CL55" s="130" t="s">
        <v>21</v>
      </c>
      <c r="CM55" s="130" t="s">
        <v>80</v>
      </c>
    </row>
    <row r="56" s="1" customFormat="1" ht="30" customHeight="1">
      <c r="B56" s="45"/>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1"/>
    </row>
    <row r="57" s="1" customFormat="1" ht="6.96" customHeight="1">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71"/>
    </row>
  </sheetData>
  <sheetProtection sheet="1" formatColumns="0" formatRows="0" objects="1" scenarios="1" spinCount="100000" saltValue="6lB/9Opd5Cgh49RCihKi9m5NP85/Rih+RDF2csk6rZn/pNEIvuCMqKoTXPsyW6kSSboiu8ZEgJNA3XepBNzCCg==" hashValue="qtPEraiJg3a9T1ha7eZ3vYQcujdwHyFMztM5YW/QnFRgMRkyRZIXaxVvhMrm2/vi89ZQKXQGHzB1yAap4y2lHQ=="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G51:AM51"/>
    <mergeCell ref="AN51:AP51"/>
    <mergeCell ref="AR2:BE2"/>
  </mergeCells>
  <hyperlinks>
    <hyperlink ref="K1:S1" location="C2" display="1) Rekapitulace stavby"/>
    <hyperlink ref="W1:AI1" location="C51" display="2) Rekapitulace objektů stavby a soupisů prací"/>
    <hyperlink ref="A52" location="'01 - Stavební úpravy soci...'!C2" display="/"/>
    <hyperlink ref="A53" location="'02 - ZTI'!C2" display="/"/>
    <hyperlink ref="A54" location="'03 - Elektroinstalace'!C2" display="/"/>
    <hyperlink ref="A55" location="'04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81</v>
      </c>
    </row>
    <row r="3" ht="6.96" customHeight="1">
      <c r="B3" s="24"/>
      <c r="C3" s="25"/>
      <c r="D3" s="25"/>
      <c r="E3" s="25"/>
      <c r="F3" s="25"/>
      <c r="G3" s="25"/>
      <c r="H3" s="25"/>
      <c r="I3" s="140"/>
      <c r="J3" s="25"/>
      <c r="K3" s="26"/>
      <c r="AT3" s="23" t="s">
        <v>80</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stoupacího potrubí bytového domu Čujkovova 32</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98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28. 1. 2019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ROUND(J93,2)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ROUND(SUM(BE93:BE338), 2)</f>
        <v>0</v>
      </c>
      <c r="G30" s="46"/>
      <c r="H30" s="46"/>
      <c r="I30" s="157">
        <v>0.20999999999999999</v>
      </c>
      <c r="J30" s="156">
        <f>ROUND(ROUND((SUM(BE93:BE338)), 2)*I30, 2)</f>
        <v>0</v>
      </c>
      <c r="K30" s="50"/>
    </row>
    <row r="31" s="1" customFormat="1" ht="14.4" customHeight="1">
      <c r="B31" s="45"/>
      <c r="C31" s="46"/>
      <c r="D31" s="46"/>
      <c r="E31" s="54" t="s">
        <v>44</v>
      </c>
      <c r="F31" s="156">
        <f>ROUND(SUM(BF93:BF338), 2)</f>
        <v>0</v>
      </c>
      <c r="G31" s="46"/>
      <c r="H31" s="46"/>
      <c r="I31" s="157">
        <v>0.14999999999999999</v>
      </c>
      <c r="J31" s="156">
        <f>ROUND(ROUND((SUM(BF93:BF338)), 2)*I31, 2)</f>
        <v>0</v>
      </c>
      <c r="K31" s="50"/>
    </row>
    <row r="32" hidden="1" s="1" customFormat="1" ht="14.4" customHeight="1">
      <c r="B32" s="45"/>
      <c r="C32" s="46"/>
      <c r="D32" s="46"/>
      <c r="E32" s="54" t="s">
        <v>45</v>
      </c>
      <c r="F32" s="156">
        <f>ROUND(SUM(BG93:BG338), 2)</f>
        <v>0</v>
      </c>
      <c r="G32" s="46"/>
      <c r="H32" s="46"/>
      <c r="I32" s="157">
        <v>0.20999999999999999</v>
      </c>
      <c r="J32" s="156">
        <v>0</v>
      </c>
      <c r="K32" s="50"/>
    </row>
    <row r="33" hidden="1" s="1" customFormat="1" ht="14.4" customHeight="1">
      <c r="B33" s="45"/>
      <c r="C33" s="46"/>
      <c r="D33" s="46"/>
      <c r="E33" s="54" t="s">
        <v>46</v>
      </c>
      <c r="F33" s="156">
        <f>ROUND(SUM(BH93:BH338), 2)</f>
        <v>0</v>
      </c>
      <c r="G33" s="46"/>
      <c r="H33" s="46"/>
      <c r="I33" s="157">
        <v>0.14999999999999999</v>
      </c>
      <c r="J33" s="156">
        <v>0</v>
      </c>
      <c r="K33" s="50"/>
    </row>
    <row r="34" hidden="1" s="1" customFormat="1" ht="14.4" customHeight="1">
      <c r="B34" s="45"/>
      <c r="C34" s="46"/>
      <c r="D34" s="46"/>
      <c r="E34" s="54" t="s">
        <v>47</v>
      </c>
      <c r="F34" s="156">
        <f>ROUND(SUM(BI93:BI338),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stoupacího potrubí bytového domu Čujkovova 32</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01 - Stavební úpravy sociálmích zařízení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v>
      </c>
      <c r="G49" s="46"/>
      <c r="H49" s="46"/>
      <c r="I49" s="145" t="s">
        <v>25</v>
      </c>
      <c r="J49" s="146" t="str">
        <f>IF(J12="","",J12)</f>
        <v>28. 1. 2019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Jih</v>
      </c>
      <c r="G51" s="46"/>
      <c r="H51" s="46"/>
      <c r="I51" s="145" t="s">
        <v>33</v>
      </c>
      <c r="J51" s="43" t="str">
        <f>E21</f>
        <v>Ing. Petr Fraš</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J93</f>
        <v>0</v>
      </c>
      <c r="K56" s="50"/>
      <c r="AU56" s="23" t="s">
        <v>103</v>
      </c>
    </row>
    <row r="57" s="7" customFormat="1" ht="24.96" customHeight="1">
      <c r="B57" s="176"/>
      <c r="C57" s="177"/>
      <c r="D57" s="178" t="s">
        <v>104</v>
      </c>
      <c r="E57" s="179"/>
      <c r="F57" s="179"/>
      <c r="G57" s="179"/>
      <c r="H57" s="179"/>
      <c r="I57" s="180"/>
      <c r="J57" s="181">
        <f>J94</f>
        <v>0</v>
      </c>
      <c r="K57" s="182"/>
    </row>
    <row r="58" s="8" customFormat="1" ht="19.92" customHeight="1">
      <c r="B58" s="183"/>
      <c r="C58" s="184"/>
      <c r="D58" s="185" t="s">
        <v>105</v>
      </c>
      <c r="E58" s="186"/>
      <c r="F58" s="186"/>
      <c r="G58" s="186"/>
      <c r="H58" s="186"/>
      <c r="I58" s="187"/>
      <c r="J58" s="188">
        <f>J95</f>
        <v>0</v>
      </c>
      <c r="K58" s="189"/>
    </row>
    <row r="59" s="8" customFormat="1" ht="19.92" customHeight="1">
      <c r="B59" s="183"/>
      <c r="C59" s="184"/>
      <c r="D59" s="185" t="s">
        <v>106</v>
      </c>
      <c r="E59" s="186"/>
      <c r="F59" s="186"/>
      <c r="G59" s="186"/>
      <c r="H59" s="186"/>
      <c r="I59" s="187"/>
      <c r="J59" s="188">
        <f>J103</f>
        <v>0</v>
      </c>
      <c r="K59" s="189"/>
    </row>
    <row r="60" s="8" customFormat="1" ht="19.92" customHeight="1">
      <c r="B60" s="183"/>
      <c r="C60" s="184"/>
      <c r="D60" s="185" t="s">
        <v>107</v>
      </c>
      <c r="E60" s="186"/>
      <c r="F60" s="186"/>
      <c r="G60" s="186"/>
      <c r="H60" s="186"/>
      <c r="I60" s="187"/>
      <c r="J60" s="188">
        <f>J144</f>
        <v>0</v>
      </c>
      <c r="K60" s="189"/>
    </row>
    <row r="61" s="8" customFormat="1" ht="19.92" customHeight="1">
      <c r="B61" s="183"/>
      <c r="C61" s="184"/>
      <c r="D61" s="185" t="s">
        <v>108</v>
      </c>
      <c r="E61" s="186"/>
      <c r="F61" s="186"/>
      <c r="G61" s="186"/>
      <c r="H61" s="186"/>
      <c r="I61" s="187"/>
      <c r="J61" s="188">
        <f>J171</f>
        <v>0</v>
      </c>
      <c r="K61" s="189"/>
    </row>
    <row r="62" s="8" customFormat="1" ht="19.92" customHeight="1">
      <c r="B62" s="183"/>
      <c r="C62" s="184"/>
      <c r="D62" s="185" t="s">
        <v>109</v>
      </c>
      <c r="E62" s="186"/>
      <c r="F62" s="186"/>
      <c r="G62" s="186"/>
      <c r="H62" s="186"/>
      <c r="I62" s="187"/>
      <c r="J62" s="188">
        <f>J182</f>
        <v>0</v>
      </c>
      <c r="K62" s="189"/>
    </row>
    <row r="63" s="7" customFormat="1" ht="24.96" customHeight="1">
      <c r="B63" s="176"/>
      <c r="C63" s="177"/>
      <c r="D63" s="178" t="s">
        <v>110</v>
      </c>
      <c r="E63" s="179"/>
      <c r="F63" s="179"/>
      <c r="G63" s="179"/>
      <c r="H63" s="179"/>
      <c r="I63" s="180"/>
      <c r="J63" s="181">
        <f>J192</f>
        <v>0</v>
      </c>
      <c r="K63" s="182"/>
    </row>
    <row r="64" s="8" customFormat="1" ht="19.92" customHeight="1">
      <c r="B64" s="183"/>
      <c r="C64" s="184"/>
      <c r="D64" s="185" t="s">
        <v>111</v>
      </c>
      <c r="E64" s="186"/>
      <c r="F64" s="186"/>
      <c r="G64" s="186"/>
      <c r="H64" s="186"/>
      <c r="I64" s="187"/>
      <c r="J64" s="188">
        <f>J193</f>
        <v>0</v>
      </c>
      <c r="K64" s="189"/>
    </row>
    <row r="65" s="8" customFormat="1" ht="19.92" customHeight="1">
      <c r="B65" s="183"/>
      <c r="C65" s="184"/>
      <c r="D65" s="185" t="s">
        <v>112</v>
      </c>
      <c r="E65" s="186"/>
      <c r="F65" s="186"/>
      <c r="G65" s="186"/>
      <c r="H65" s="186"/>
      <c r="I65" s="187"/>
      <c r="J65" s="188">
        <f>J214</f>
        <v>0</v>
      </c>
      <c r="K65" s="189"/>
    </row>
    <row r="66" s="8" customFormat="1" ht="19.92" customHeight="1">
      <c r="B66" s="183"/>
      <c r="C66" s="184"/>
      <c r="D66" s="185" t="s">
        <v>113</v>
      </c>
      <c r="E66" s="186"/>
      <c r="F66" s="186"/>
      <c r="G66" s="186"/>
      <c r="H66" s="186"/>
      <c r="I66" s="187"/>
      <c r="J66" s="188">
        <f>J221</f>
        <v>0</v>
      </c>
      <c r="K66" s="189"/>
    </row>
    <row r="67" s="8" customFormat="1" ht="19.92" customHeight="1">
      <c r="B67" s="183"/>
      <c r="C67" s="184"/>
      <c r="D67" s="185" t="s">
        <v>114</v>
      </c>
      <c r="E67" s="186"/>
      <c r="F67" s="186"/>
      <c r="G67" s="186"/>
      <c r="H67" s="186"/>
      <c r="I67" s="187"/>
      <c r="J67" s="188">
        <f>J234</f>
        <v>0</v>
      </c>
      <c r="K67" s="189"/>
    </row>
    <row r="68" s="8" customFormat="1" ht="19.92" customHeight="1">
      <c r="B68" s="183"/>
      <c r="C68" s="184"/>
      <c r="D68" s="185" t="s">
        <v>115</v>
      </c>
      <c r="E68" s="186"/>
      <c r="F68" s="186"/>
      <c r="G68" s="186"/>
      <c r="H68" s="186"/>
      <c r="I68" s="187"/>
      <c r="J68" s="188">
        <f>J239</f>
        <v>0</v>
      </c>
      <c r="K68" s="189"/>
    </row>
    <row r="69" s="8" customFormat="1" ht="19.92" customHeight="1">
      <c r="B69" s="183"/>
      <c r="C69" s="184"/>
      <c r="D69" s="185" t="s">
        <v>116</v>
      </c>
      <c r="E69" s="186"/>
      <c r="F69" s="186"/>
      <c r="G69" s="186"/>
      <c r="H69" s="186"/>
      <c r="I69" s="187"/>
      <c r="J69" s="188">
        <f>J255</f>
        <v>0</v>
      </c>
      <c r="K69" s="189"/>
    </row>
    <row r="70" s="8" customFormat="1" ht="19.92" customHeight="1">
      <c r="B70" s="183"/>
      <c r="C70" s="184"/>
      <c r="D70" s="185" t="s">
        <v>117</v>
      </c>
      <c r="E70" s="186"/>
      <c r="F70" s="186"/>
      <c r="G70" s="186"/>
      <c r="H70" s="186"/>
      <c r="I70" s="187"/>
      <c r="J70" s="188">
        <f>J270</f>
        <v>0</v>
      </c>
      <c r="K70" s="189"/>
    </row>
    <row r="71" s="8" customFormat="1" ht="19.92" customHeight="1">
      <c r="B71" s="183"/>
      <c r="C71" s="184"/>
      <c r="D71" s="185" t="s">
        <v>118</v>
      </c>
      <c r="E71" s="186"/>
      <c r="F71" s="186"/>
      <c r="G71" s="186"/>
      <c r="H71" s="186"/>
      <c r="I71" s="187"/>
      <c r="J71" s="188">
        <f>J299</f>
        <v>0</v>
      </c>
      <c r="K71" s="189"/>
    </row>
    <row r="72" s="8" customFormat="1" ht="19.92" customHeight="1">
      <c r="B72" s="183"/>
      <c r="C72" s="184"/>
      <c r="D72" s="185" t="s">
        <v>119</v>
      </c>
      <c r="E72" s="186"/>
      <c r="F72" s="186"/>
      <c r="G72" s="186"/>
      <c r="H72" s="186"/>
      <c r="I72" s="187"/>
      <c r="J72" s="188">
        <f>J325</f>
        <v>0</v>
      </c>
      <c r="K72" s="189"/>
    </row>
    <row r="73" s="8" customFormat="1" ht="19.92" customHeight="1">
      <c r="B73" s="183"/>
      <c r="C73" s="184"/>
      <c r="D73" s="185" t="s">
        <v>120</v>
      </c>
      <c r="E73" s="186"/>
      <c r="F73" s="186"/>
      <c r="G73" s="186"/>
      <c r="H73" s="186"/>
      <c r="I73" s="187"/>
      <c r="J73" s="188">
        <f>J330</f>
        <v>0</v>
      </c>
      <c r="K73" s="189"/>
    </row>
    <row r="74" s="1" customFormat="1" ht="21.84" customHeight="1">
      <c r="B74" s="45"/>
      <c r="C74" s="46"/>
      <c r="D74" s="46"/>
      <c r="E74" s="46"/>
      <c r="F74" s="46"/>
      <c r="G74" s="46"/>
      <c r="H74" s="46"/>
      <c r="I74" s="143"/>
      <c r="J74" s="46"/>
      <c r="K74" s="50"/>
    </row>
    <row r="75" s="1" customFormat="1" ht="6.96" customHeight="1">
      <c r="B75" s="66"/>
      <c r="C75" s="67"/>
      <c r="D75" s="67"/>
      <c r="E75" s="67"/>
      <c r="F75" s="67"/>
      <c r="G75" s="67"/>
      <c r="H75" s="67"/>
      <c r="I75" s="165"/>
      <c r="J75" s="67"/>
      <c r="K75" s="68"/>
    </row>
    <row r="79" s="1" customFormat="1" ht="6.96" customHeight="1">
      <c r="B79" s="69"/>
      <c r="C79" s="70"/>
      <c r="D79" s="70"/>
      <c r="E79" s="70"/>
      <c r="F79" s="70"/>
      <c r="G79" s="70"/>
      <c r="H79" s="70"/>
      <c r="I79" s="168"/>
      <c r="J79" s="70"/>
      <c r="K79" s="70"/>
      <c r="L79" s="71"/>
    </row>
    <row r="80" s="1" customFormat="1" ht="36.96" customHeight="1">
      <c r="B80" s="45"/>
      <c r="C80" s="72" t="s">
        <v>121</v>
      </c>
      <c r="D80" s="73"/>
      <c r="E80" s="73"/>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4.4" customHeight="1">
      <c r="B82" s="45"/>
      <c r="C82" s="75" t="s">
        <v>18</v>
      </c>
      <c r="D82" s="73"/>
      <c r="E82" s="73"/>
      <c r="F82" s="73"/>
      <c r="G82" s="73"/>
      <c r="H82" s="73"/>
      <c r="I82" s="190"/>
      <c r="J82" s="73"/>
      <c r="K82" s="73"/>
      <c r="L82" s="71"/>
    </row>
    <row r="83" s="1" customFormat="1" ht="16.5" customHeight="1">
      <c r="B83" s="45"/>
      <c r="C83" s="73"/>
      <c r="D83" s="73"/>
      <c r="E83" s="191" t="str">
        <f>E7</f>
        <v>Oprava stoupacího potrubí bytového domu Čujkovova 32</v>
      </c>
      <c r="F83" s="75"/>
      <c r="G83" s="75"/>
      <c r="H83" s="75"/>
      <c r="I83" s="190"/>
      <c r="J83" s="73"/>
      <c r="K83" s="73"/>
      <c r="L83" s="71"/>
    </row>
    <row r="84" s="1" customFormat="1" ht="14.4" customHeight="1">
      <c r="B84" s="45"/>
      <c r="C84" s="75" t="s">
        <v>97</v>
      </c>
      <c r="D84" s="73"/>
      <c r="E84" s="73"/>
      <c r="F84" s="73"/>
      <c r="G84" s="73"/>
      <c r="H84" s="73"/>
      <c r="I84" s="190"/>
      <c r="J84" s="73"/>
      <c r="K84" s="73"/>
      <c r="L84" s="71"/>
    </row>
    <row r="85" s="1" customFormat="1" ht="17.25" customHeight="1">
      <c r="B85" s="45"/>
      <c r="C85" s="73"/>
      <c r="D85" s="73"/>
      <c r="E85" s="81" t="str">
        <f>E9</f>
        <v>01 - Stavební úpravy sociálmích zařízení</v>
      </c>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8" customHeight="1">
      <c r="B87" s="45"/>
      <c r="C87" s="75" t="s">
        <v>23</v>
      </c>
      <c r="D87" s="73"/>
      <c r="E87" s="73"/>
      <c r="F87" s="192" t="str">
        <f>F12</f>
        <v>Ostrava</v>
      </c>
      <c r="G87" s="73"/>
      <c r="H87" s="73"/>
      <c r="I87" s="193" t="s">
        <v>25</v>
      </c>
      <c r="J87" s="84" t="str">
        <f>IF(J12="","",J12)</f>
        <v>28. 1. 2019</v>
      </c>
      <c r="K87" s="73"/>
      <c r="L87" s="71"/>
    </row>
    <row r="88" s="1" customFormat="1" ht="6.96" customHeight="1">
      <c r="B88" s="45"/>
      <c r="C88" s="73"/>
      <c r="D88" s="73"/>
      <c r="E88" s="73"/>
      <c r="F88" s="73"/>
      <c r="G88" s="73"/>
      <c r="H88" s="73"/>
      <c r="I88" s="190"/>
      <c r="J88" s="73"/>
      <c r="K88" s="73"/>
      <c r="L88" s="71"/>
    </row>
    <row r="89" s="1" customFormat="1">
      <c r="B89" s="45"/>
      <c r="C89" s="75" t="s">
        <v>27</v>
      </c>
      <c r="D89" s="73"/>
      <c r="E89" s="73"/>
      <c r="F89" s="192" t="str">
        <f>E15</f>
        <v>Úřad městského obvodu Ostrava Jih</v>
      </c>
      <c r="G89" s="73"/>
      <c r="H89" s="73"/>
      <c r="I89" s="193" t="s">
        <v>33</v>
      </c>
      <c r="J89" s="192" t="str">
        <f>E21</f>
        <v>Ing. Petr Fraš</v>
      </c>
      <c r="K89" s="73"/>
      <c r="L89" s="71"/>
    </row>
    <row r="90" s="1" customFormat="1" ht="14.4" customHeight="1">
      <c r="B90" s="45"/>
      <c r="C90" s="75" t="s">
        <v>31</v>
      </c>
      <c r="D90" s="73"/>
      <c r="E90" s="73"/>
      <c r="F90" s="192" t="str">
        <f>IF(E18="","",E18)</f>
        <v/>
      </c>
      <c r="G90" s="73"/>
      <c r="H90" s="73"/>
      <c r="I90" s="190"/>
      <c r="J90" s="73"/>
      <c r="K90" s="73"/>
      <c r="L90" s="71"/>
    </row>
    <row r="91" s="1" customFormat="1" ht="10.32" customHeight="1">
      <c r="B91" s="45"/>
      <c r="C91" s="73"/>
      <c r="D91" s="73"/>
      <c r="E91" s="73"/>
      <c r="F91" s="73"/>
      <c r="G91" s="73"/>
      <c r="H91" s="73"/>
      <c r="I91" s="190"/>
      <c r="J91" s="73"/>
      <c r="K91" s="73"/>
      <c r="L91" s="71"/>
    </row>
    <row r="92" s="9" customFormat="1" ht="29.28" customHeight="1">
      <c r="B92" s="194"/>
      <c r="C92" s="195" t="s">
        <v>122</v>
      </c>
      <c r="D92" s="196" t="s">
        <v>57</v>
      </c>
      <c r="E92" s="196" t="s">
        <v>53</v>
      </c>
      <c r="F92" s="196" t="s">
        <v>123</v>
      </c>
      <c r="G92" s="196" t="s">
        <v>124</v>
      </c>
      <c r="H92" s="196" t="s">
        <v>125</v>
      </c>
      <c r="I92" s="197" t="s">
        <v>126</v>
      </c>
      <c r="J92" s="196" t="s">
        <v>101</v>
      </c>
      <c r="K92" s="198" t="s">
        <v>127</v>
      </c>
      <c r="L92" s="199"/>
      <c r="M92" s="101" t="s">
        <v>128</v>
      </c>
      <c r="N92" s="102" t="s">
        <v>42</v>
      </c>
      <c r="O92" s="102" t="s">
        <v>129</v>
      </c>
      <c r="P92" s="102" t="s">
        <v>130</v>
      </c>
      <c r="Q92" s="102" t="s">
        <v>131</v>
      </c>
      <c r="R92" s="102" t="s">
        <v>132</v>
      </c>
      <c r="S92" s="102" t="s">
        <v>133</v>
      </c>
      <c r="T92" s="103" t="s">
        <v>134</v>
      </c>
    </row>
    <row r="93" s="1" customFormat="1" ht="29.28" customHeight="1">
      <c r="B93" s="45"/>
      <c r="C93" s="107" t="s">
        <v>102</v>
      </c>
      <c r="D93" s="73"/>
      <c r="E93" s="73"/>
      <c r="F93" s="73"/>
      <c r="G93" s="73"/>
      <c r="H93" s="73"/>
      <c r="I93" s="190"/>
      <c r="J93" s="200">
        <f>BK93</f>
        <v>0</v>
      </c>
      <c r="K93" s="73"/>
      <c r="L93" s="71"/>
      <c r="M93" s="104"/>
      <c r="N93" s="105"/>
      <c r="O93" s="105"/>
      <c r="P93" s="201">
        <f>P94+P192</f>
        <v>0</v>
      </c>
      <c r="Q93" s="105"/>
      <c r="R93" s="201">
        <f>R94+R192</f>
        <v>12.666907689999999</v>
      </c>
      <c r="S93" s="105"/>
      <c r="T93" s="202">
        <f>T94+T192</f>
        <v>22.961920830000004</v>
      </c>
      <c r="AT93" s="23" t="s">
        <v>71</v>
      </c>
      <c r="AU93" s="23" t="s">
        <v>103</v>
      </c>
      <c r="BK93" s="203">
        <f>BK94+BK192</f>
        <v>0</v>
      </c>
    </row>
    <row r="94" s="10" customFormat="1" ht="37.44" customHeight="1">
      <c r="B94" s="204"/>
      <c r="C94" s="205"/>
      <c r="D94" s="206" t="s">
        <v>71</v>
      </c>
      <c r="E94" s="207" t="s">
        <v>135</v>
      </c>
      <c r="F94" s="207" t="s">
        <v>136</v>
      </c>
      <c r="G94" s="205"/>
      <c r="H94" s="205"/>
      <c r="I94" s="208"/>
      <c r="J94" s="209">
        <f>BK94</f>
        <v>0</v>
      </c>
      <c r="K94" s="205"/>
      <c r="L94" s="210"/>
      <c r="M94" s="211"/>
      <c r="N94" s="212"/>
      <c r="O94" s="212"/>
      <c r="P94" s="213">
        <f>P95+P103+P144+P171+P182</f>
        <v>0</v>
      </c>
      <c r="Q94" s="212"/>
      <c r="R94" s="213">
        <f>R95+R103+R144+R171+R182</f>
        <v>8.4783919399999998</v>
      </c>
      <c r="S94" s="212"/>
      <c r="T94" s="214">
        <f>T95+T103+T144+T171+T182</f>
        <v>12.734135000000002</v>
      </c>
      <c r="AR94" s="215" t="s">
        <v>80</v>
      </c>
      <c r="AT94" s="216" t="s">
        <v>71</v>
      </c>
      <c r="AU94" s="216" t="s">
        <v>72</v>
      </c>
      <c r="AY94" s="215" t="s">
        <v>137</v>
      </c>
      <c r="BK94" s="217">
        <f>BK95+BK103+BK144+BK171+BK182</f>
        <v>0</v>
      </c>
    </row>
    <row r="95" s="10" customFormat="1" ht="19.92" customHeight="1">
      <c r="B95" s="204"/>
      <c r="C95" s="205"/>
      <c r="D95" s="206" t="s">
        <v>71</v>
      </c>
      <c r="E95" s="218" t="s">
        <v>138</v>
      </c>
      <c r="F95" s="218" t="s">
        <v>139</v>
      </c>
      <c r="G95" s="205"/>
      <c r="H95" s="205"/>
      <c r="I95" s="208"/>
      <c r="J95" s="219">
        <f>BK95</f>
        <v>0</v>
      </c>
      <c r="K95" s="205"/>
      <c r="L95" s="210"/>
      <c r="M95" s="211"/>
      <c r="N95" s="212"/>
      <c r="O95" s="212"/>
      <c r="P95" s="213">
        <f>SUM(P96:P102)</f>
        <v>0</v>
      </c>
      <c r="Q95" s="212"/>
      <c r="R95" s="213">
        <f>SUM(R96:R102)</f>
        <v>2.0002743999999999</v>
      </c>
      <c r="S95" s="212"/>
      <c r="T95" s="214">
        <f>SUM(T96:T102)</f>
        <v>0</v>
      </c>
      <c r="AR95" s="215" t="s">
        <v>80</v>
      </c>
      <c r="AT95" s="216" t="s">
        <v>71</v>
      </c>
      <c r="AU95" s="216" t="s">
        <v>80</v>
      </c>
      <c r="AY95" s="215" t="s">
        <v>137</v>
      </c>
      <c r="BK95" s="217">
        <f>SUM(BK96:BK102)</f>
        <v>0</v>
      </c>
    </row>
    <row r="96" s="1" customFormat="1" ht="25.5" customHeight="1">
      <c r="B96" s="45"/>
      <c r="C96" s="220" t="s">
        <v>80</v>
      </c>
      <c r="D96" s="220" t="s">
        <v>140</v>
      </c>
      <c r="E96" s="221" t="s">
        <v>141</v>
      </c>
      <c r="F96" s="222" t="s">
        <v>142</v>
      </c>
      <c r="G96" s="223" t="s">
        <v>143</v>
      </c>
      <c r="H96" s="224">
        <v>38.704999999999998</v>
      </c>
      <c r="I96" s="225"/>
      <c r="J96" s="226">
        <f>ROUND(I96*H96,2)</f>
        <v>0</v>
      </c>
      <c r="K96" s="222" t="s">
        <v>144</v>
      </c>
      <c r="L96" s="71"/>
      <c r="M96" s="227" t="s">
        <v>21</v>
      </c>
      <c r="N96" s="228" t="s">
        <v>44</v>
      </c>
      <c r="O96" s="46"/>
      <c r="P96" s="229">
        <f>O96*H96</f>
        <v>0</v>
      </c>
      <c r="Q96" s="229">
        <v>0.051679999999999997</v>
      </c>
      <c r="R96" s="229">
        <f>Q96*H96</f>
        <v>2.0002743999999999</v>
      </c>
      <c r="S96" s="229">
        <v>0</v>
      </c>
      <c r="T96" s="230">
        <f>S96*H96</f>
        <v>0</v>
      </c>
      <c r="AR96" s="23" t="s">
        <v>145</v>
      </c>
      <c r="AT96" s="23" t="s">
        <v>140</v>
      </c>
      <c r="AU96" s="23" t="s">
        <v>146</v>
      </c>
      <c r="AY96" s="23" t="s">
        <v>137</v>
      </c>
      <c r="BE96" s="231">
        <f>IF(N96="základní",J96,0)</f>
        <v>0</v>
      </c>
      <c r="BF96" s="231">
        <f>IF(N96="snížená",J96,0)</f>
        <v>0</v>
      </c>
      <c r="BG96" s="231">
        <f>IF(N96="zákl. přenesená",J96,0)</f>
        <v>0</v>
      </c>
      <c r="BH96" s="231">
        <f>IF(N96="sníž. přenesená",J96,0)</f>
        <v>0</v>
      </c>
      <c r="BI96" s="231">
        <f>IF(N96="nulová",J96,0)</f>
        <v>0</v>
      </c>
      <c r="BJ96" s="23" t="s">
        <v>146</v>
      </c>
      <c r="BK96" s="231">
        <f>ROUND(I96*H96,2)</f>
        <v>0</v>
      </c>
      <c r="BL96" s="23" t="s">
        <v>145</v>
      </c>
      <c r="BM96" s="23" t="s">
        <v>147</v>
      </c>
    </row>
    <row r="97" s="11" customFormat="1">
      <c r="B97" s="232"/>
      <c r="C97" s="233"/>
      <c r="D97" s="234" t="s">
        <v>148</v>
      </c>
      <c r="E97" s="235" t="s">
        <v>21</v>
      </c>
      <c r="F97" s="236" t="s">
        <v>149</v>
      </c>
      <c r="G97" s="233"/>
      <c r="H97" s="237">
        <v>6</v>
      </c>
      <c r="I97" s="238"/>
      <c r="J97" s="233"/>
      <c r="K97" s="233"/>
      <c r="L97" s="239"/>
      <c r="M97" s="240"/>
      <c r="N97" s="241"/>
      <c r="O97" s="241"/>
      <c r="P97" s="241"/>
      <c r="Q97" s="241"/>
      <c r="R97" s="241"/>
      <c r="S97" s="241"/>
      <c r="T97" s="242"/>
      <c r="AT97" s="243" t="s">
        <v>148</v>
      </c>
      <c r="AU97" s="243" t="s">
        <v>146</v>
      </c>
      <c r="AV97" s="11" t="s">
        <v>146</v>
      </c>
      <c r="AW97" s="11" t="s">
        <v>35</v>
      </c>
      <c r="AX97" s="11" t="s">
        <v>72</v>
      </c>
      <c r="AY97" s="243" t="s">
        <v>137</v>
      </c>
    </row>
    <row r="98" s="11" customFormat="1">
      <c r="B98" s="232"/>
      <c r="C98" s="233"/>
      <c r="D98" s="234" t="s">
        <v>148</v>
      </c>
      <c r="E98" s="235" t="s">
        <v>21</v>
      </c>
      <c r="F98" s="236" t="s">
        <v>150</v>
      </c>
      <c r="G98" s="233"/>
      <c r="H98" s="237">
        <v>12.225</v>
      </c>
      <c r="I98" s="238"/>
      <c r="J98" s="233"/>
      <c r="K98" s="233"/>
      <c r="L98" s="239"/>
      <c r="M98" s="240"/>
      <c r="N98" s="241"/>
      <c r="O98" s="241"/>
      <c r="P98" s="241"/>
      <c r="Q98" s="241"/>
      <c r="R98" s="241"/>
      <c r="S98" s="241"/>
      <c r="T98" s="242"/>
      <c r="AT98" s="243" t="s">
        <v>148</v>
      </c>
      <c r="AU98" s="243" t="s">
        <v>146</v>
      </c>
      <c r="AV98" s="11" t="s">
        <v>146</v>
      </c>
      <c r="AW98" s="11" t="s">
        <v>35</v>
      </c>
      <c r="AX98" s="11" t="s">
        <v>72</v>
      </c>
      <c r="AY98" s="243" t="s">
        <v>137</v>
      </c>
    </row>
    <row r="99" s="11" customFormat="1">
      <c r="B99" s="232"/>
      <c r="C99" s="233"/>
      <c r="D99" s="234" t="s">
        <v>148</v>
      </c>
      <c r="E99" s="235" t="s">
        <v>21</v>
      </c>
      <c r="F99" s="236" t="s">
        <v>151</v>
      </c>
      <c r="G99" s="233"/>
      <c r="H99" s="237">
        <v>8</v>
      </c>
      <c r="I99" s="238"/>
      <c r="J99" s="233"/>
      <c r="K99" s="233"/>
      <c r="L99" s="239"/>
      <c r="M99" s="240"/>
      <c r="N99" s="241"/>
      <c r="O99" s="241"/>
      <c r="P99" s="241"/>
      <c r="Q99" s="241"/>
      <c r="R99" s="241"/>
      <c r="S99" s="241"/>
      <c r="T99" s="242"/>
      <c r="AT99" s="243" t="s">
        <v>148</v>
      </c>
      <c r="AU99" s="243" t="s">
        <v>146</v>
      </c>
      <c r="AV99" s="11" t="s">
        <v>146</v>
      </c>
      <c r="AW99" s="11" t="s">
        <v>35</v>
      </c>
      <c r="AX99" s="11" t="s">
        <v>72</v>
      </c>
      <c r="AY99" s="243" t="s">
        <v>137</v>
      </c>
    </row>
    <row r="100" s="11" customFormat="1">
      <c r="B100" s="232"/>
      <c r="C100" s="233"/>
      <c r="D100" s="234" t="s">
        <v>148</v>
      </c>
      <c r="E100" s="235" t="s">
        <v>21</v>
      </c>
      <c r="F100" s="236" t="s">
        <v>152</v>
      </c>
      <c r="G100" s="233"/>
      <c r="H100" s="237">
        <v>4.7999999999999998</v>
      </c>
      <c r="I100" s="238"/>
      <c r="J100" s="233"/>
      <c r="K100" s="233"/>
      <c r="L100" s="239"/>
      <c r="M100" s="240"/>
      <c r="N100" s="241"/>
      <c r="O100" s="241"/>
      <c r="P100" s="241"/>
      <c r="Q100" s="241"/>
      <c r="R100" s="241"/>
      <c r="S100" s="241"/>
      <c r="T100" s="242"/>
      <c r="AT100" s="243" t="s">
        <v>148</v>
      </c>
      <c r="AU100" s="243" t="s">
        <v>146</v>
      </c>
      <c r="AV100" s="11" t="s">
        <v>146</v>
      </c>
      <c r="AW100" s="11" t="s">
        <v>35</v>
      </c>
      <c r="AX100" s="11" t="s">
        <v>72</v>
      </c>
      <c r="AY100" s="243" t="s">
        <v>137</v>
      </c>
    </row>
    <row r="101" s="11" customFormat="1">
      <c r="B101" s="232"/>
      <c r="C101" s="233"/>
      <c r="D101" s="234" t="s">
        <v>148</v>
      </c>
      <c r="E101" s="235" t="s">
        <v>21</v>
      </c>
      <c r="F101" s="236" t="s">
        <v>153</v>
      </c>
      <c r="G101" s="233"/>
      <c r="H101" s="237">
        <v>7.6799999999999997</v>
      </c>
      <c r="I101" s="238"/>
      <c r="J101" s="233"/>
      <c r="K101" s="233"/>
      <c r="L101" s="239"/>
      <c r="M101" s="240"/>
      <c r="N101" s="241"/>
      <c r="O101" s="241"/>
      <c r="P101" s="241"/>
      <c r="Q101" s="241"/>
      <c r="R101" s="241"/>
      <c r="S101" s="241"/>
      <c r="T101" s="242"/>
      <c r="AT101" s="243" t="s">
        <v>148</v>
      </c>
      <c r="AU101" s="243" t="s">
        <v>146</v>
      </c>
      <c r="AV101" s="11" t="s">
        <v>146</v>
      </c>
      <c r="AW101" s="11" t="s">
        <v>35</v>
      </c>
      <c r="AX101" s="11" t="s">
        <v>72</v>
      </c>
      <c r="AY101" s="243" t="s">
        <v>137</v>
      </c>
    </row>
    <row r="102" s="12" customFormat="1">
      <c r="B102" s="244"/>
      <c r="C102" s="245"/>
      <c r="D102" s="234" t="s">
        <v>148</v>
      </c>
      <c r="E102" s="246" t="s">
        <v>21</v>
      </c>
      <c r="F102" s="247" t="s">
        <v>154</v>
      </c>
      <c r="G102" s="245"/>
      <c r="H102" s="248">
        <v>38.704999999999998</v>
      </c>
      <c r="I102" s="249"/>
      <c r="J102" s="245"/>
      <c r="K102" s="245"/>
      <c r="L102" s="250"/>
      <c r="M102" s="251"/>
      <c r="N102" s="252"/>
      <c r="O102" s="252"/>
      <c r="P102" s="252"/>
      <c r="Q102" s="252"/>
      <c r="R102" s="252"/>
      <c r="S102" s="252"/>
      <c r="T102" s="253"/>
      <c r="AT102" s="254" t="s">
        <v>148</v>
      </c>
      <c r="AU102" s="254" t="s">
        <v>146</v>
      </c>
      <c r="AV102" s="12" t="s">
        <v>145</v>
      </c>
      <c r="AW102" s="12" t="s">
        <v>35</v>
      </c>
      <c r="AX102" s="12" t="s">
        <v>80</v>
      </c>
      <c r="AY102" s="254" t="s">
        <v>137</v>
      </c>
    </row>
    <row r="103" s="10" customFormat="1" ht="29.88" customHeight="1">
      <c r="B103" s="204"/>
      <c r="C103" s="205"/>
      <c r="D103" s="206" t="s">
        <v>71</v>
      </c>
      <c r="E103" s="218" t="s">
        <v>155</v>
      </c>
      <c r="F103" s="218" t="s">
        <v>156</v>
      </c>
      <c r="G103" s="205"/>
      <c r="H103" s="205"/>
      <c r="I103" s="208"/>
      <c r="J103" s="219">
        <f>BK103</f>
        <v>0</v>
      </c>
      <c r="K103" s="205"/>
      <c r="L103" s="210"/>
      <c r="M103" s="211"/>
      <c r="N103" s="212"/>
      <c r="O103" s="212"/>
      <c r="P103" s="213">
        <f>SUM(P104:P143)</f>
        <v>0</v>
      </c>
      <c r="Q103" s="212"/>
      <c r="R103" s="213">
        <f>SUM(R104:R143)</f>
        <v>6.4544566699999999</v>
      </c>
      <c r="S103" s="212"/>
      <c r="T103" s="214">
        <f>SUM(T104:T143)</f>
        <v>0</v>
      </c>
      <c r="AR103" s="215" t="s">
        <v>80</v>
      </c>
      <c r="AT103" s="216" t="s">
        <v>71</v>
      </c>
      <c r="AU103" s="216" t="s">
        <v>80</v>
      </c>
      <c r="AY103" s="215" t="s">
        <v>137</v>
      </c>
      <c r="BK103" s="217">
        <f>SUM(BK104:BK143)</f>
        <v>0</v>
      </c>
    </row>
    <row r="104" s="1" customFormat="1" ht="25.5" customHeight="1">
      <c r="B104" s="45"/>
      <c r="C104" s="220" t="s">
        <v>146</v>
      </c>
      <c r="D104" s="220" t="s">
        <v>140</v>
      </c>
      <c r="E104" s="221" t="s">
        <v>157</v>
      </c>
      <c r="F104" s="222" t="s">
        <v>158</v>
      </c>
      <c r="G104" s="223" t="s">
        <v>143</v>
      </c>
      <c r="H104" s="224">
        <v>19.298999999999999</v>
      </c>
      <c r="I104" s="225"/>
      <c r="J104" s="226">
        <f>ROUND(I104*H104,2)</f>
        <v>0</v>
      </c>
      <c r="K104" s="222" t="s">
        <v>144</v>
      </c>
      <c r="L104" s="71"/>
      <c r="M104" s="227" t="s">
        <v>21</v>
      </c>
      <c r="N104" s="228" t="s">
        <v>44</v>
      </c>
      <c r="O104" s="46"/>
      <c r="P104" s="229">
        <f>O104*H104</f>
        <v>0</v>
      </c>
      <c r="Q104" s="229">
        <v>0.0073499999999999998</v>
      </c>
      <c r="R104" s="229">
        <f>Q104*H104</f>
        <v>0.14184764999999999</v>
      </c>
      <c r="S104" s="229">
        <v>0</v>
      </c>
      <c r="T104" s="230">
        <f>S104*H104</f>
        <v>0</v>
      </c>
      <c r="AR104" s="23" t="s">
        <v>145</v>
      </c>
      <c r="AT104" s="23" t="s">
        <v>140</v>
      </c>
      <c r="AU104" s="23" t="s">
        <v>146</v>
      </c>
      <c r="AY104" s="23" t="s">
        <v>137</v>
      </c>
      <c r="BE104" s="231">
        <f>IF(N104="základní",J104,0)</f>
        <v>0</v>
      </c>
      <c r="BF104" s="231">
        <f>IF(N104="snížená",J104,0)</f>
        <v>0</v>
      </c>
      <c r="BG104" s="231">
        <f>IF(N104="zákl. přenesená",J104,0)</f>
        <v>0</v>
      </c>
      <c r="BH104" s="231">
        <f>IF(N104="sníž. přenesená",J104,0)</f>
        <v>0</v>
      </c>
      <c r="BI104" s="231">
        <f>IF(N104="nulová",J104,0)</f>
        <v>0</v>
      </c>
      <c r="BJ104" s="23" t="s">
        <v>146</v>
      </c>
      <c r="BK104" s="231">
        <f>ROUND(I104*H104,2)</f>
        <v>0</v>
      </c>
      <c r="BL104" s="23" t="s">
        <v>145</v>
      </c>
      <c r="BM104" s="23" t="s">
        <v>159</v>
      </c>
    </row>
    <row r="105" s="11" customFormat="1">
      <c r="B105" s="232"/>
      <c r="C105" s="233"/>
      <c r="D105" s="234" t="s">
        <v>148</v>
      </c>
      <c r="E105" s="235" t="s">
        <v>21</v>
      </c>
      <c r="F105" s="236" t="s">
        <v>160</v>
      </c>
      <c r="G105" s="233"/>
      <c r="H105" s="237">
        <v>19.298999999999999</v>
      </c>
      <c r="I105" s="238"/>
      <c r="J105" s="233"/>
      <c r="K105" s="233"/>
      <c r="L105" s="239"/>
      <c r="M105" s="240"/>
      <c r="N105" s="241"/>
      <c r="O105" s="241"/>
      <c r="P105" s="241"/>
      <c r="Q105" s="241"/>
      <c r="R105" s="241"/>
      <c r="S105" s="241"/>
      <c r="T105" s="242"/>
      <c r="AT105" s="243" t="s">
        <v>148</v>
      </c>
      <c r="AU105" s="243" t="s">
        <v>146</v>
      </c>
      <c r="AV105" s="11" t="s">
        <v>146</v>
      </c>
      <c r="AW105" s="11" t="s">
        <v>35</v>
      </c>
      <c r="AX105" s="11" t="s">
        <v>80</v>
      </c>
      <c r="AY105" s="243" t="s">
        <v>137</v>
      </c>
    </row>
    <row r="106" s="1" customFormat="1" ht="38.25" customHeight="1">
      <c r="B106" s="45"/>
      <c r="C106" s="220" t="s">
        <v>138</v>
      </c>
      <c r="D106" s="220" t="s">
        <v>140</v>
      </c>
      <c r="E106" s="221" t="s">
        <v>161</v>
      </c>
      <c r="F106" s="222" t="s">
        <v>162</v>
      </c>
      <c r="G106" s="223" t="s">
        <v>143</v>
      </c>
      <c r="H106" s="224">
        <v>19.298999999999999</v>
      </c>
      <c r="I106" s="225"/>
      <c r="J106" s="226">
        <f>ROUND(I106*H106,2)</f>
        <v>0</v>
      </c>
      <c r="K106" s="222" t="s">
        <v>144</v>
      </c>
      <c r="L106" s="71"/>
      <c r="M106" s="227" t="s">
        <v>21</v>
      </c>
      <c r="N106" s="228" t="s">
        <v>44</v>
      </c>
      <c r="O106" s="46"/>
      <c r="P106" s="229">
        <f>O106*H106</f>
        <v>0</v>
      </c>
      <c r="Q106" s="229">
        <v>0.018380000000000001</v>
      </c>
      <c r="R106" s="229">
        <f>Q106*H106</f>
        <v>0.35471562000000001</v>
      </c>
      <c r="S106" s="229">
        <v>0</v>
      </c>
      <c r="T106" s="230">
        <f>S106*H106</f>
        <v>0</v>
      </c>
      <c r="AR106" s="23" t="s">
        <v>145</v>
      </c>
      <c r="AT106" s="23" t="s">
        <v>140</v>
      </c>
      <c r="AU106" s="23" t="s">
        <v>146</v>
      </c>
      <c r="AY106" s="23" t="s">
        <v>137</v>
      </c>
      <c r="BE106" s="231">
        <f>IF(N106="základní",J106,0)</f>
        <v>0</v>
      </c>
      <c r="BF106" s="231">
        <f>IF(N106="snížená",J106,0)</f>
        <v>0</v>
      </c>
      <c r="BG106" s="231">
        <f>IF(N106="zákl. přenesená",J106,0)</f>
        <v>0</v>
      </c>
      <c r="BH106" s="231">
        <f>IF(N106="sníž. přenesená",J106,0)</f>
        <v>0</v>
      </c>
      <c r="BI106" s="231">
        <f>IF(N106="nulová",J106,0)</f>
        <v>0</v>
      </c>
      <c r="BJ106" s="23" t="s">
        <v>146</v>
      </c>
      <c r="BK106" s="231">
        <f>ROUND(I106*H106,2)</f>
        <v>0</v>
      </c>
      <c r="BL106" s="23" t="s">
        <v>145</v>
      </c>
      <c r="BM106" s="23" t="s">
        <v>163</v>
      </c>
    </row>
    <row r="107" s="1" customFormat="1">
      <c r="B107" s="45"/>
      <c r="C107" s="73"/>
      <c r="D107" s="234" t="s">
        <v>164</v>
      </c>
      <c r="E107" s="73"/>
      <c r="F107" s="255" t="s">
        <v>165</v>
      </c>
      <c r="G107" s="73"/>
      <c r="H107" s="73"/>
      <c r="I107" s="190"/>
      <c r="J107" s="73"/>
      <c r="K107" s="73"/>
      <c r="L107" s="71"/>
      <c r="M107" s="256"/>
      <c r="N107" s="46"/>
      <c r="O107" s="46"/>
      <c r="P107" s="46"/>
      <c r="Q107" s="46"/>
      <c r="R107" s="46"/>
      <c r="S107" s="46"/>
      <c r="T107" s="94"/>
      <c r="AT107" s="23" t="s">
        <v>164</v>
      </c>
      <c r="AU107" s="23" t="s">
        <v>146</v>
      </c>
    </row>
    <row r="108" s="11" customFormat="1">
      <c r="B108" s="232"/>
      <c r="C108" s="233"/>
      <c r="D108" s="234" t="s">
        <v>148</v>
      </c>
      <c r="E108" s="235" t="s">
        <v>21</v>
      </c>
      <c r="F108" s="236" t="s">
        <v>160</v>
      </c>
      <c r="G108" s="233"/>
      <c r="H108" s="237">
        <v>19.298999999999999</v>
      </c>
      <c r="I108" s="238"/>
      <c r="J108" s="233"/>
      <c r="K108" s="233"/>
      <c r="L108" s="239"/>
      <c r="M108" s="240"/>
      <c r="N108" s="241"/>
      <c r="O108" s="241"/>
      <c r="P108" s="241"/>
      <c r="Q108" s="241"/>
      <c r="R108" s="241"/>
      <c r="S108" s="241"/>
      <c r="T108" s="242"/>
      <c r="AT108" s="243" t="s">
        <v>148</v>
      </c>
      <c r="AU108" s="243" t="s">
        <v>146</v>
      </c>
      <c r="AV108" s="11" t="s">
        <v>146</v>
      </c>
      <c r="AW108" s="11" t="s">
        <v>35</v>
      </c>
      <c r="AX108" s="11" t="s">
        <v>80</v>
      </c>
      <c r="AY108" s="243" t="s">
        <v>137</v>
      </c>
    </row>
    <row r="109" s="1" customFormat="1" ht="25.5" customHeight="1">
      <c r="B109" s="45"/>
      <c r="C109" s="220" t="s">
        <v>145</v>
      </c>
      <c r="D109" s="220" t="s">
        <v>140</v>
      </c>
      <c r="E109" s="221" t="s">
        <v>166</v>
      </c>
      <c r="F109" s="222" t="s">
        <v>167</v>
      </c>
      <c r="G109" s="223" t="s">
        <v>143</v>
      </c>
      <c r="H109" s="224">
        <v>148.80000000000001</v>
      </c>
      <c r="I109" s="225"/>
      <c r="J109" s="226">
        <f>ROUND(I109*H109,2)</f>
        <v>0</v>
      </c>
      <c r="K109" s="222" t="s">
        <v>144</v>
      </c>
      <c r="L109" s="71"/>
      <c r="M109" s="227" t="s">
        <v>21</v>
      </c>
      <c r="N109" s="228" t="s">
        <v>44</v>
      </c>
      <c r="O109" s="46"/>
      <c r="P109" s="229">
        <f>O109*H109</f>
        <v>0</v>
      </c>
      <c r="Q109" s="229">
        <v>0.0073499999999999998</v>
      </c>
      <c r="R109" s="229">
        <f>Q109*H109</f>
        <v>1.09368</v>
      </c>
      <c r="S109" s="229">
        <v>0</v>
      </c>
      <c r="T109" s="230">
        <f>S109*H109</f>
        <v>0</v>
      </c>
      <c r="AR109" s="23" t="s">
        <v>145</v>
      </c>
      <c r="AT109" s="23" t="s">
        <v>140</v>
      </c>
      <c r="AU109" s="23" t="s">
        <v>146</v>
      </c>
      <c r="AY109" s="23" t="s">
        <v>137</v>
      </c>
      <c r="BE109" s="231">
        <f>IF(N109="základní",J109,0)</f>
        <v>0</v>
      </c>
      <c r="BF109" s="231">
        <f>IF(N109="snížená",J109,0)</f>
        <v>0</v>
      </c>
      <c r="BG109" s="231">
        <f>IF(N109="zákl. přenesená",J109,0)</f>
        <v>0</v>
      </c>
      <c r="BH109" s="231">
        <f>IF(N109="sníž. přenesená",J109,0)</f>
        <v>0</v>
      </c>
      <c r="BI109" s="231">
        <f>IF(N109="nulová",J109,0)</f>
        <v>0</v>
      </c>
      <c r="BJ109" s="23" t="s">
        <v>146</v>
      </c>
      <c r="BK109" s="231">
        <f>ROUND(I109*H109,2)</f>
        <v>0</v>
      </c>
      <c r="BL109" s="23" t="s">
        <v>145</v>
      </c>
      <c r="BM109" s="23" t="s">
        <v>168</v>
      </c>
    </row>
    <row r="110" s="11" customFormat="1">
      <c r="B110" s="232"/>
      <c r="C110" s="233"/>
      <c r="D110" s="234" t="s">
        <v>148</v>
      </c>
      <c r="E110" s="235" t="s">
        <v>21</v>
      </c>
      <c r="F110" s="236" t="s">
        <v>169</v>
      </c>
      <c r="G110" s="233"/>
      <c r="H110" s="237">
        <v>148.80000000000001</v>
      </c>
      <c r="I110" s="238"/>
      <c r="J110" s="233"/>
      <c r="K110" s="233"/>
      <c r="L110" s="239"/>
      <c r="M110" s="240"/>
      <c r="N110" s="241"/>
      <c r="O110" s="241"/>
      <c r="P110" s="241"/>
      <c r="Q110" s="241"/>
      <c r="R110" s="241"/>
      <c r="S110" s="241"/>
      <c r="T110" s="242"/>
      <c r="AT110" s="243" t="s">
        <v>148</v>
      </c>
      <c r="AU110" s="243" t="s">
        <v>146</v>
      </c>
      <c r="AV110" s="11" t="s">
        <v>146</v>
      </c>
      <c r="AW110" s="11" t="s">
        <v>35</v>
      </c>
      <c r="AX110" s="11" t="s">
        <v>80</v>
      </c>
      <c r="AY110" s="243" t="s">
        <v>137</v>
      </c>
    </row>
    <row r="111" s="1" customFormat="1" ht="25.5" customHeight="1">
      <c r="B111" s="45"/>
      <c r="C111" s="220" t="s">
        <v>170</v>
      </c>
      <c r="D111" s="220" t="s">
        <v>140</v>
      </c>
      <c r="E111" s="221" t="s">
        <v>171</v>
      </c>
      <c r="F111" s="222" t="s">
        <v>172</v>
      </c>
      <c r="G111" s="223" t="s">
        <v>143</v>
      </c>
      <c r="H111" s="224">
        <v>28.425000000000001</v>
      </c>
      <c r="I111" s="225"/>
      <c r="J111" s="226">
        <f>ROUND(I111*H111,2)</f>
        <v>0</v>
      </c>
      <c r="K111" s="222" t="s">
        <v>144</v>
      </c>
      <c r="L111" s="71"/>
      <c r="M111" s="227" t="s">
        <v>21</v>
      </c>
      <c r="N111" s="228" t="s">
        <v>44</v>
      </c>
      <c r="O111" s="46"/>
      <c r="P111" s="229">
        <f>O111*H111</f>
        <v>0</v>
      </c>
      <c r="Q111" s="229">
        <v>0.00025999999999999998</v>
      </c>
      <c r="R111" s="229">
        <f>Q111*H111</f>
        <v>0.0073904999999999995</v>
      </c>
      <c r="S111" s="229">
        <v>0</v>
      </c>
      <c r="T111" s="230">
        <f>S111*H111</f>
        <v>0</v>
      </c>
      <c r="AR111" s="23" t="s">
        <v>145</v>
      </c>
      <c r="AT111" s="23" t="s">
        <v>140</v>
      </c>
      <c r="AU111" s="23" t="s">
        <v>146</v>
      </c>
      <c r="AY111" s="23" t="s">
        <v>137</v>
      </c>
      <c r="BE111" s="231">
        <f>IF(N111="základní",J111,0)</f>
        <v>0</v>
      </c>
      <c r="BF111" s="231">
        <f>IF(N111="snížená",J111,0)</f>
        <v>0</v>
      </c>
      <c r="BG111" s="231">
        <f>IF(N111="zákl. přenesená",J111,0)</f>
        <v>0</v>
      </c>
      <c r="BH111" s="231">
        <f>IF(N111="sníž. přenesená",J111,0)</f>
        <v>0</v>
      </c>
      <c r="BI111" s="231">
        <f>IF(N111="nulová",J111,0)</f>
        <v>0</v>
      </c>
      <c r="BJ111" s="23" t="s">
        <v>146</v>
      </c>
      <c r="BK111" s="231">
        <f>ROUND(I111*H111,2)</f>
        <v>0</v>
      </c>
      <c r="BL111" s="23" t="s">
        <v>145</v>
      </c>
      <c r="BM111" s="23" t="s">
        <v>173</v>
      </c>
    </row>
    <row r="112" s="13" customFormat="1">
      <c r="B112" s="257"/>
      <c r="C112" s="258"/>
      <c r="D112" s="234" t="s">
        <v>148</v>
      </c>
      <c r="E112" s="259" t="s">
        <v>21</v>
      </c>
      <c r="F112" s="260" t="s">
        <v>174</v>
      </c>
      <c r="G112" s="258"/>
      <c r="H112" s="259" t="s">
        <v>21</v>
      </c>
      <c r="I112" s="261"/>
      <c r="J112" s="258"/>
      <c r="K112" s="258"/>
      <c r="L112" s="262"/>
      <c r="M112" s="263"/>
      <c r="N112" s="264"/>
      <c r="O112" s="264"/>
      <c r="P112" s="264"/>
      <c r="Q112" s="264"/>
      <c r="R112" s="264"/>
      <c r="S112" s="264"/>
      <c r="T112" s="265"/>
      <c r="AT112" s="266" t="s">
        <v>148</v>
      </c>
      <c r="AU112" s="266" t="s">
        <v>146</v>
      </c>
      <c r="AV112" s="13" t="s">
        <v>80</v>
      </c>
      <c r="AW112" s="13" t="s">
        <v>35</v>
      </c>
      <c r="AX112" s="13" t="s">
        <v>72</v>
      </c>
      <c r="AY112" s="266" t="s">
        <v>137</v>
      </c>
    </row>
    <row r="113" s="11" customFormat="1">
      <c r="B113" s="232"/>
      <c r="C113" s="233"/>
      <c r="D113" s="234" t="s">
        <v>148</v>
      </c>
      <c r="E113" s="235" t="s">
        <v>21</v>
      </c>
      <c r="F113" s="236" t="s">
        <v>149</v>
      </c>
      <c r="G113" s="233"/>
      <c r="H113" s="237">
        <v>6</v>
      </c>
      <c r="I113" s="238"/>
      <c r="J113" s="233"/>
      <c r="K113" s="233"/>
      <c r="L113" s="239"/>
      <c r="M113" s="240"/>
      <c r="N113" s="241"/>
      <c r="O113" s="241"/>
      <c r="P113" s="241"/>
      <c r="Q113" s="241"/>
      <c r="R113" s="241"/>
      <c r="S113" s="241"/>
      <c r="T113" s="242"/>
      <c r="AT113" s="243" t="s">
        <v>148</v>
      </c>
      <c r="AU113" s="243" t="s">
        <v>146</v>
      </c>
      <c r="AV113" s="11" t="s">
        <v>146</v>
      </c>
      <c r="AW113" s="11" t="s">
        <v>35</v>
      </c>
      <c r="AX113" s="11" t="s">
        <v>72</v>
      </c>
      <c r="AY113" s="243" t="s">
        <v>137</v>
      </c>
    </row>
    <row r="114" s="11" customFormat="1">
      <c r="B114" s="232"/>
      <c r="C114" s="233"/>
      <c r="D114" s="234" t="s">
        <v>148</v>
      </c>
      <c r="E114" s="235" t="s">
        <v>21</v>
      </c>
      <c r="F114" s="236" t="s">
        <v>150</v>
      </c>
      <c r="G114" s="233"/>
      <c r="H114" s="237">
        <v>12.225</v>
      </c>
      <c r="I114" s="238"/>
      <c r="J114" s="233"/>
      <c r="K114" s="233"/>
      <c r="L114" s="239"/>
      <c r="M114" s="240"/>
      <c r="N114" s="241"/>
      <c r="O114" s="241"/>
      <c r="P114" s="241"/>
      <c r="Q114" s="241"/>
      <c r="R114" s="241"/>
      <c r="S114" s="241"/>
      <c r="T114" s="242"/>
      <c r="AT114" s="243" t="s">
        <v>148</v>
      </c>
      <c r="AU114" s="243" t="s">
        <v>146</v>
      </c>
      <c r="AV114" s="11" t="s">
        <v>146</v>
      </c>
      <c r="AW114" s="11" t="s">
        <v>35</v>
      </c>
      <c r="AX114" s="11" t="s">
        <v>72</v>
      </c>
      <c r="AY114" s="243" t="s">
        <v>137</v>
      </c>
    </row>
    <row r="115" s="11" customFormat="1">
      <c r="B115" s="232"/>
      <c r="C115" s="233"/>
      <c r="D115" s="234" t="s">
        <v>148</v>
      </c>
      <c r="E115" s="235" t="s">
        <v>21</v>
      </c>
      <c r="F115" s="236" t="s">
        <v>175</v>
      </c>
      <c r="G115" s="233"/>
      <c r="H115" s="237">
        <v>10.199999999999999</v>
      </c>
      <c r="I115" s="238"/>
      <c r="J115" s="233"/>
      <c r="K115" s="233"/>
      <c r="L115" s="239"/>
      <c r="M115" s="240"/>
      <c r="N115" s="241"/>
      <c r="O115" s="241"/>
      <c r="P115" s="241"/>
      <c r="Q115" s="241"/>
      <c r="R115" s="241"/>
      <c r="S115" s="241"/>
      <c r="T115" s="242"/>
      <c r="AT115" s="243" t="s">
        <v>148</v>
      </c>
      <c r="AU115" s="243" t="s">
        <v>146</v>
      </c>
      <c r="AV115" s="11" t="s">
        <v>146</v>
      </c>
      <c r="AW115" s="11" t="s">
        <v>35</v>
      </c>
      <c r="AX115" s="11" t="s">
        <v>72</v>
      </c>
      <c r="AY115" s="243" t="s">
        <v>137</v>
      </c>
    </row>
    <row r="116" s="12" customFormat="1">
      <c r="B116" s="244"/>
      <c r="C116" s="245"/>
      <c r="D116" s="234" t="s">
        <v>148</v>
      </c>
      <c r="E116" s="246" t="s">
        <v>21</v>
      </c>
      <c r="F116" s="247" t="s">
        <v>154</v>
      </c>
      <c r="G116" s="245"/>
      <c r="H116" s="248">
        <v>28.425000000000001</v>
      </c>
      <c r="I116" s="249"/>
      <c r="J116" s="245"/>
      <c r="K116" s="245"/>
      <c r="L116" s="250"/>
      <c r="M116" s="251"/>
      <c r="N116" s="252"/>
      <c r="O116" s="252"/>
      <c r="P116" s="252"/>
      <c r="Q116" s="252"/>
      <c r="R116" s="252"/>
      <c r="S116" s="252"/>
      <c r="T116" s="253"/>
      <c r="AT116" s="254" t="s">
        <v>148</v>
      </c>
      <c r="AU116" s="254" t="s">
        <v>146</v>
      </c>
      <c r="AV116" s="12" t="s">
        <v>145</v>
      </c>
      <c r="AW116" s="12" t="s">
        <v>35</v>
      </c>
      <c r="AX116" s="12" t="s">
        <v>80</v>
      </c>
      <c r="AY116" s="254" t="s">
        <v>137</v>
      </c>
    </row>
    <row r="117" s="1" customFormat="1" ht="16.5" customHeight="1">
      <c r="B117" s="45"/>
      <c r="C117" s="220" t="s">
        <v>155</v>
      </c>
      <c r="D117" s="220" t="s">
        <v>140</v>
      </c>
      <c r="E117" s="221" t="s">
        <v>176</v>
      </c>
      <c r="F117" s="222" t="s">
        <v>177</v>
      </c>
      <c r="G117" s="223" t="s">
        <v>143</v>
      </c>
      <c r="H117" s="224">
        <v>8</v>
      </c>
      <c r="I117" s="225"/>
      <c r="J117" s="226">
        <f>ROUND(I117*H117,2)</f>
        <v>0</v>
      </c>
      <c r="K117" s="222" t="s">
        <v>144</v>
      </c>
      <c r="L117" s="71"/>
      <c r="M117" s="227" t="s">
        <v>21</v>
      </c>
      <c r="N117" s="228" t="s">
        <v>44</v>
      </c>
      <c r="O117" s="46"/>
      <c r="P117" s="229">
        <f>O117*H117</f>
        <v>0</v>
      </c>
      <c r="Q117" s="229">
        <v>0.040000000000000001</v>
      </c>
      <c r="R117" s="229">
        <f>Q117*H117</f>
        <v>0.32000000000000001</v>
      </c>
      <c r="S117" s="229">
        <v>0</v>
      </c>
      <c r="T117" s="230">
        <f>S117*H117</f>
        <v>0</v>
      </c>
      <c r="AR117" s="23" t="s">
        <v>145</v>
      </c>
      <c r="AT117" s="23" t="s">
        <v>140</v>
      </c>
      <c r="AU117" s="23" t="s">
        <v>146</v>
      </c>
      <c r="AY117" s="23" t="s">
        <v>137</v>
      </c>
      <c r="BE117" s="231">
        <f>IF(N117="základní",J117,0)</f>
        <v>0</v>
      </c>
      <c r="BF117" s="231">
        <f>IF(N117="snížená",J117,0)</f>
        <v>0</v>
      </c>
      <c r="BG117" s="231">
        <f>IF(N117="zákl. přenesená",J117,0)</f>
        <v>0</v>
      </c>
      <c r="BH117" s="231">
        <f>IF(N117="sníž. přenesená",J117,0)</f>
        <v>0</v>
      </c>
      <c r="BI117" s="231">
        <f>IF(N117="nulová",J117,0)</f>
        <v>0</v>
      </c>
      <c r="BJ117" s="23" t="s">
        <v>146</v>
      </c>
      <c r="BK117" s="231">
        <f>ROUND(I117*H117,2)</f>
        <v>0</v>
      </c>
      <c r="BL117" s="23" t="s">
        <v>145</v>
      </c>
      <c r="BM117" s="23" t="s">
        <v>178</v>
      </c>
    </row>
    <row r="118" s="1" customFormat="1">
      <c r="B118" s="45"/>
      <c r="C118" s="73"/>
      <c r="D118" s="234" t="s">
        <v>164</v>
      </c>
      <c r="E118" s="73"/>
      <c r="F118" s="255" t="s">
        <v>179</v>
      </c>
      <c r="G118" s="73"/>
      <c r="H118" s="73"/>
      <c r="I118" s="190"/>
      <c r="J118" s="73"/>
      <c r="K118" s="73"/>
      <c r="L118" s="71"/>
      <c r="M118" s="256"/>
      <c r="N118" s="46"/>
      <c r="O118" s="46"/>
      <c r="P118" s="46"/>
      <c r="Q118" s="46"/>
      <c r="R118" s="46"/>
      <c r="S118" s="46"/>
      <c r="T118" s="94"/>
      <c r="AT118" s="23" t="s">
        <v>164</v>
      </c>
      <c r="AU118" s="23" t="s">
        <v>146</v>
      </c>
    </row>
    <row r="119" s="11" customFormat="1">
      <c r="B119" s="232"/>
      <c r="C119" s="233"/>
      <c r="D119" s="234" t="s">
        <v>148</v>
      </c>
      <c r="E119" s="235" t="s">
        <v>21</v>
      </c>
      <c r="F119" s="236" t="s">
        <v>180</v>
      </c>
      <c r="G119" s="233"/>
      <c r="H119" s="237">
        <v>8</v>
      </c>
      <c r="I119" s="238"/>
      <c r="J119" s="233"/>
      <c r="K119" s="233"/>
      <c r="L119" s="239"/>
      <c r="M119" s="240"/>
      <c r="N119" s="241"/>
      <c r="O119" s="241"/>
      <c r="P119" s="241"/>
      <c r="Q119" s="241"/>
      <c r="R119" s="241"/>
      <c r="S119" s="241"/>
      <c r="T119" s="242"/>
      <c r="AT119" s="243" t="s">
        <v>148</v>
      </c>
      <c r="AU119" s="243" t="s">
        <v>146</v>
      </c>
      <c r="AV119" s="11" t="s">
        <v>146</v>
      </c>
      <c r="AW119" s="11" t="s">
        <v>35</v>
      </c>
      <c r="AX119" s="11" t="s">
        <v>80</v>
      </c>
      <c r="AY119" s="243" t="s">
        <v>137</v>
      </c>
    </row>
    <row r="120" s="1" customFormat="1" ht="25.5" customHeight="1">
      <c r="B120" s="45"/>
      <c r="C120" s="220" t="s">
        <v>181</v>
      </c>
      <c r="D120" s="220" t="s">
        <v>140</v>
      </c>
      <c r="E120" s="221" t="s">
        <v>182</v>
      </c>
      <c r="F120" s="222" t="s">
        <v>183</v>
      </c>
      <c r="G120" s="223" t="s">
        <v>143</v>
      </c>
      <c r="H120" s="224">
        <v>28.425000000000001</v>
      </c>
      <c r="I120" s="225"/>
      <c r="J120" s="226">
        <f>ROUND(I120*H120,2)</f>
        <v>0</v>
      </c>
      <c r="K120" s="222" t="s">
        <v>144</v>
      </c>
      <c r="L120" s="71"/>
      <c r="M120" s="227" t="s">
        <v>21</v>
      </c>
      <c r="N120" s="228" t="s">
        <v>44</v>
      </c>
      <c r="O120" s="46"/>
      <c r="P120" s="229">
        <f>O120*H120</f>
        <v>0</v>
      </c>
      <c r="Q120" s="229">
        <v>0.0043800000000000002</v>
      </c>
      <c r="R120" s="229">
        <f>Q120*H120</f>
        <v>0.12450150000000002</v>
      </c>
      <c r="S120" s="229">
        <v>0</v>
      </c>
      <c r="T120" s="230">
        <f>S120*H120</f>
        <v>0</v>
      </c>
      <c r="AR120" s="23" t="s">
        <v>145</v>
      </c>
      <c r="AT120" s="23" t="s">
        <v>140</v>
      </c>
      <c r="AU120" s="23" t="s">
        <v>146</v>
      </c>
      <c r="AY120" s="23" t="s">
        <v>137</v>
      </c>
      <c r="BE120" s="231">
        <f>IF(N120="základní",J120,0)</f>
        <v>0</v>
      </c>
      <c r="BF120" s="231">
        <f>IF(N120="snížená",J120,0)</f>
        <v>0</v>
      </c>
      <c r="BG120" s="231">
        <f>IF(N120="zákl. přenesená",J120,0)</f>
        <v>0</v>
      </c>
      <c r="BH120" s="231">
        <f>IF(N120="sníž. přenesená",J120,0)</f>
        <v>0</v>
      </c>
      <c r="BI120" s="231">
        <f>IF(N120="nulová",J120,0)</f>
        <v>0</v>
      </c>
      <c r="BJ120" s="23" t="s">
        <v>146</v>
      </c>
      <c r="BK120" s="231">
        <f>ROUND(I120*H120,2)</f>
        <v>0</v>
      </c>
      <c r="BL120" s="23" t="s">
        <v>145</v>
      </c>
      <c r="BM120" s="23" t="s">
        <v>184</v>
      </c>
    </row>
    <row r="121" s="1" customFormat="1">
      <c r="B121" s="45"/>
      <c r="C121" s="73"/>
      <c r="D121" s="234" t="s">
        <v>164</v>
      </c>
      <c r="E121" s="73"/>
      <c r="F121" s="255" t="s">
        <v>185</v>
      </c>
      <c r="G121" s="73"/>
      <c r="H121" s="73"/>
      <c r="I121" s="190"/>
      <c r="J121" s="73"/>
      <c r="K121" s="73"/>
      <c r="L121" s="71"/>
      <c r="M121" s="256"/>
      <c r="N121" s="46"/>
      <c r="O121" s="46"/>
      <c r="P121" s="46"/>
      <c r="Q121" s="46"/>
      <c r="R121" s="46"/>
      <c r="S121" s="46"/>
      <c r="T121" s="94"/>
      <c r="AT121" s="23" t="s">
        <v>164</v>
      </c>
      <c r="AU121" s="23" t="s">
        <v>146</v>
      </c>
    </row>
    <row r="122" s="13" customFormat="1">
      <c r="B122" s="257"/>
      <c r="C122" s="258"/>
      <c r="D122" s="234" t="s">
        <v>148</v>
      </c>
      <c r="E122" s="259" t="s">
        <v>21</v>
      </c>
      <c r="F122" s="260" t="s">
        <v>174</v>
      </c>
      <c r="G122" s="258"/>
      <c r="H122" s="259" t="s">
        <v>21</v>
      </c>
      <c r="I122" s="261"/>
      <c r="J122" s="258"/>
      <c r="K122" s="258"/>
      <c r="L122" s="262"/>
      <c r="M122" s="263"/>
      <c r="N122" s="264"/>
      <c r="O122" s="264"/>
      <c r="P122" s="264"/>
      <c r="Q122" s="264"/>
      <c r="R122" s="264"/>
      <c r="S122" s="264"/>
      <c r="T122" s="265"/>
      <c r="AT122" s="266" t="s">
        <v>148</v>
      </c>
      <c r="AU122" s="266" t="s">
        <v>146</v>
      </c>
      <c r="AV122" s="13" t="s">
        <v>80</v>
      </c>
      <c r="AW122" s="13" t="s">
        <v>35</v>
      </c>
      <c r="AX122" s="13" t="s">
        <v>72</v>
      </c>
      <c r="AY122" s="266" t="s">
        <v>137</v>
      </c>
    </row>
    <row r="123" s="11" customFormat="1">
      <c r="B123" s="232"/>
      <c r="C123" s="233"/>
      <c r="D123" s="234" t="s">
        <v>148</v>
      </c>
      <c r="E123" s="235" t="s">
        <v>21</v>
      </c>
      <c r="F123" s="236" t="s">
        <v>149</v>
      </c>
      <c r="G123" s="233"/>
      <c r="H123" s="237">
        <v>6</v>
      </c>
      <c r="I123" s="238"/>
      <c r="J123" s="233"/>
      <c r="K123" s="233"/>
      <c r="L123" s="239"/>
      <c r="M123" s="240"/>
      <c r="N123" s="241"/>
      <c r="O123" s="241"/>
      <c r="P123" s="241"/>
      <c r="Q123" s="241"/>
      <c r="R123" s="241"/>
      <c r="S123" s="241"/>
      <c r="T123" s="242"/>
      <c r="AT123" s="243" t="s">
        <v>148</v>
      </c>
      <c r="AU123" s="243" t="s">
        <v>146</v>
      </c>
      <c r="AV123" s="11" t="s">
        <v>146</v>
      </c>
      <c r="AW123" s="11" t="s">
        <v>35</v>
      </c>
      <c r="AX123" s="11" t="s">
        <v>72</v>
      </c>
      <c r="AY123" s="243" t="s">
        <v>137</v>
      </c>
    </row>
    <row r="124" s="11" customFormat="1">
      <c r="B124" s="232"/>
      <c r="C124" s="233"/>
      <c r="D124" s="234" t="s">
        <v>148</v>
      </c>
      <c r="E124" s="235" t="s">
        <v>21</v>
      </c>
      <c r="F124" s="236" t="s">
        <v>150</v>
      </c>
      <c r="G124" s="233"/>
      <c r="H124" s="237">
        <v>12.225</v>
      </c>
      <c r="I124" s="238"/>
      <c r="J124" s="233"/>
      <c r="K124" s="233"/>
      <c r="L124" s="239"/>
      <c r="M124" s="240"/>
      <c r="N124" s="241"/>
      <c r="O124" s="241"/>
      <c r="P124" s="241"/>
      <c r="Q124" s="241"/>
      <c r="R124" s="241"/>
      <c r="S124" s="241"/>
      <c r="T124" s="242"/>
      <c r="AT124" s="243" t="s">
        <v>148</v>
      </c>
      <c r="AU124" s="243" t="s">
        <v>146</v>
      </c>
      <c r="AV124" s="11" t="s">
        <v>146</v>
      </c>
      <c r="AW124" s="11" t="s">
        <v>35</v>
      </c>
      <c r="AX124" s="11" t="s">
        <v>72</v>
      </c>
      <c r="AY124" s="243" t="s">
        <v>137</v>
      </c>
    </row>
    <row r="125" s="11" customFormat="1">
      <c r="B125" s="232"/>
      <c r="C125" s="233"/>
      <c r="D125" s="234" t="s">
        <v>148</v>
      </c>
      <c r="E125" s="235" t="s">
        <v>21</v>
      </c>
      <c r="F125" s="236" t="s">
        <v>175</v>
      </c>
      <c r="G125" s="233"/>
      <c r="H125" s="237">
        <v>10.199999999999999</v>
      </c>
      <c r="I125" s="238"/>
      <c r="J125" s="233"/>
      <c r="K125" s="233"/>
      <c r="L125" s="239"/>
      <c r="M125" s="240"/>
      <c r="N125" s="241"/>
      <c r="O125" s="241"/>
      <c r="P125" s="241"/>
      <c r="Q125" s="241"/>
      <c r="R125" s="241"/>
      <c r="S125" s="241"/>
      <c r="T125" s="242"/>
      <c r="AT125" s="243" t="s">
        <v>148</v>
      </c>
      <c r="AU125" s="243" t="s">
        <v>146</v>
      </c>
      <c r="AV125" s="11" t="s">
        <v>146</v>
      </c>
      <c r="AW125" s="11" t="s">
        <v>35</v>
      </c>
      <c r="AX125" s="11" t="s">
        <v>72</v>
      </c>
      <c r="AY125" s="243" t="s">
        <v>137</v>
      </c>
    </row>
    <row r="126" s="12" customFormat="1">
      <c r="B126" s="244"/>
      <c r="C126" s="245"/>
      <c r="D126" s="234" t="s">
        <v>148</v>
      </c>
      <c r="E126" s="246" t="s">
        <v>21</v>
      </c>
      <c r="F126" s="247" t="s">
        <v>154</v>
      </c>
      <c r="G126" s="245"/>
      <c r="H126" s="248">
        <v>28.425000000000001</v>
      </c>
      <c r="I126" s="249"/>
      <c r="J126" s="245"/>
      <c r="K126" s="245"/>
      <c r="L126" s="250"/>
      <c r="M126" s="251"/>
      <c r="N126" s="252"/>
      <c r="O126" s="252"/>
      <c r="P126" s="252"/>
      <c r="Q126" s="252"/>
      <c r="R126" s="252"/>
      <c r="S126" s="252"/>
      <c r="T126" s="253"/>
      <c r="AT126" s="254" t="s">
        <v>148</v>
      </c>
      <c r="AU126" s="254" t="s">
        <v>146</v>
      </c>
      <c r="AV126" s="12" t="s">
        <v>145</v>
      </c>
      <c r="AW126" s="12" t="s">
        <v>35</v>
      </c>
      <c r="AX126" s="12" t="s">
        <v>80</v>
      </c>
      <c r="AY126" s="254" t="s">
        <v>137</v>
      </c>
    </row>
    <row r="127" s="1" customFormat="1" ht="25.5" customHeight="1">
      <c r="B127" s="45"/>
      <c r="C127" s="220" t="s">
        <v>186</v>
      </c>
      <c r="D127" s="220" t="s">
        <v>140</v>
      </c>
      <c r="E127" s="221" t="s">
        <v>187</v>
      </c>
      <c r="F127" s="222" t="s">
        <v>188</v>
      </c>
      <c r="G127" s="223" t="s">
        <v>143</v>
      </c>
      <c r="H127" s="224">
        <v>117.12000000000001</v>
      </c>
      <c r="I127" s="225"/>
      <c r="J127" s="226">
        <f>ROUND(I127*H127,2)</f>
        <v>0</v>
      </c>
      <c r="K127" s="222" t="s">
        <v>144</v>
      </c>
      <c r="L127" s="71"/>
      <c r="M127" s="227" t="s">
        <v>21</v>
      </c>
      <c r="N127" s="228" t="s">
        <v>44</v>
      </c>
      <c r="O127" s="46"/>
      <c r="P127" s="229">
        <f>O127*H127</f>
        <v>0</v>
      </c>
      <c r="Q127" s="229">
        <v>0.015400000000000001</v>
      </c>
      <c r="R127" s="229">
        <f>Q127*H127</f>
        <v>1.8036480000000001</v>
      </c>
      <c r="S127" s="229">
        <v>0</v>
      </c>
      <c r="T127" s="230">
        <f>S127*H127</f>
        <v>0</v>
      </c>
      <c r="AR127" s="23" t="s">
        <v>145</v>
      </c>
      <c r="AT127" s="23" t="s">
        <v>140</v>
      </c>
      <c r="AU127" s="23" t="s">
        <v>146</v>
      </c>
      <c r="AY127" s="23" t="s">
        <v>137</v>
      </c>
      <c r="BE127" s="231">
        <f>IF(N127="základní",J127,0)</f>
        <v>0</v>
      </c>
      <c r="BF127" s="231">
        <f>IF(N127="snížená",J127,0)</f>
        <v>0</v>
      </c>
      <c r="BG127" s="231">
        <f>IF(N127="zákl. přenesená",J127,0)</f>
        <v>0</v>
      </c>
      <c r="BH127" s="231">
        <f>IF(N127="sníž. přenesená",J127,0)</f>
        <v>0</v>
      </c>
      <c r="BI127" s="231">
        <f>IF(N127="nulová",J127,0)</f>
        <v>0</v>
      </c>
      <c r="BJ127" s="23" t="s">
        <v>146</v>
      </c>
      <c r="BK127" s="231">
        <f>ROUND(I127*H127,2)</f>
        <v>0</v>
      </c>
      <c r="BL127" s="23" t="s">
        <v>145</v>
      </c>
      <c r="BM127" s="23" t="s">
        <v>189</v>
      </c>
    </row>
    <row r="128" s="1" customFormat="1">
      <c r="B128" s="45"/>
      <c r="C128" s="73"/>
      <c r="D128" s="234" t="s">
        <v>164</v>
      </c>
      <c r="E128" s="73"/>
      <c r="F128" s="255" t="s">
        <v>165</v>
      </c>
      <c r="G128" s="73"/>
      <c r="H128" s="73"/>
      <c r="I128" s="190"/>
      <c r="J128" s="73"/>
      <c r="K128" s="73"/>
      <c r="L128" s="71"/>
      <c r="M128" s="256"/>
      <c r="N128" s="46"/>
      <c r="O128" s="46"/>
      <c r="P128" s="46"/>
      <c r="Q128" s="46"/>
      <c r="R128" s="46"/>
      <c r="S128" s="46"/>
      <c r="T128" s="94"/>
      <c r="AT128" s="23" t="s">
        <v>164</v>
      </c>
      <c r="AU128" s="23" t="s">
        <v>146</v>
      </c>
    </row>
    <row r="129" s="13" customFormat="1">
      <c r="B129" s="257"/>
      <c r="C129" s="258"/>
      <c r="D129" s="234" t="s">
        <v>148</v>
      </c>
      <c r="E129" s="259" t="s">
        <v>21</v>
      </c>
      <c r="F129" s="260" t="s">
        <v>190</v>
      </c>
      <c r="G129" s="258"/>
      <c r="H129" s="259" t="s">
        <v>21</v>
      </c>
      <c r="I129" s="261"/>
      <c r="J129" s="258"/>
      <c r="K129" s="258"/>
      <c r="L129" s="262"/>
      <c r="M129" s="263"/>
      <c r="N129" s="264"/>
      <c r="O129" s="264"/>
      <c r="P129" s="264"/>
      <c r="Q129" s="264"/>
      <c r="R129" s="264"/>
      <c r="S129" s="264"/>
      <c r="T129" s="265"/>
      <c r="AT129" s="266" t="s">
        <v>148</v>
      </c>
      <c r="AU129" s="266" t="s">
        <v>146</v>
      </c>
      <c r="AV129" s="13" t="s">
        <v>80</v>
      </c>
      <c r="AW129" s="13" t="s">
        <v>35</v>
      </c>
      <c r="AX129" s="13" t="s">
        <v>72</v>
      </c>
      <c r="AY129" s="266" t="s">
        <v>137</v>
      </c>
    </row>
    <row r="130" s="11" customFormat="1">
      <c r="B130" s="232"/>
      <c r="C130" s="233"/>
      <c r="D130" s="234" t="s">
        <v>148</v>
      </c>
      <c r="E130" s="235" t="s">
        <v>21</v>
      </c>
      <c r="F130" s="236" t="s">
        <v>191</v>
      </c>
      <c r="G130" s="233"/>
      <c r="H130" s="237">
        <v>117.12000000000001</v>
      </c>
      <c r="I130" s="238"/>
      <c r="J130" s="233"/>
      <c r="K130" s="233"/>
      <c r="L130" s="239"/>
      <c r="M130" s="240"/>
      <c r="N130" s="241"/>
      <c r="O130" s="241"/>
      <c r="P130" s="241"/>
      <c r="Q130" s="241"/>
      <c r="R130" s="241"/>
      <c r="S130" s="241"/>
      <c r="T130" s="242"/>
      <c r="AT130" s="243" t="s">
        <v>148</v>
      </c>
      <c r="AU130" s="243" t="s">
        <v>146</v>
      </c>
      <c r="AV130" s="11" t="s">
        <v>146</v>
      </c>
      <c r="AW130" s="11" t="s">
        <v>35</v>
      </c>
      <c r="AX130" s="11" t="s">
        <v>80</v>
      </c>
      <c r="AY130" s="243" t="s">
        <v>137</v>
      </c>
    </row>
    <row r="131" s="1" customFormat="1" ht="38.25" customHeight="1">
      <c r="B131" s="45"/>
      <c r="C131" s="220" t="s">
        <v>192</v>
      </c>
      <c r="D131" s="220" t="s">
        <v>140</v>
      </c>
      <c r="E131" s="221" t="s">
        <v>193</v>
      </c>
      <c r="F131" s="222" t="s">
        <v>194</v>
      </c>
      <c r="G131" s="223" t="s">
        <v>143</v>
      </c>
      <c r="H131" s="224">
        <v>31.68</v>
      </c>
      <c r="I131" s="225"/>
      <c r="J131" s="226">
        <f>ROUND(I131*H131,2)</f>
        <v>0</v>
      </c>
      <c r="K131" s="222" t="s">
        <v>144</v>
      </c>
      <c r="L131" s="71"/>
      <c r="M131" s="227" t="s">
        <v>21</v>
      </c>
      <c r="N131" s="228" t="s">
        <v>44</v>
      </c>
      <c r="O131" s="46"/>
      <c r="P131" s="229">
        <f>O131*H131</f>
        <v>0</v>
      </c>
      <c r="Q131" s="229">
        <v>0.018380000000000001</v>
      </c>
      <c r="R131" s="229">
        <f>Q131*H131</f>
        <v>0.58227839999999997</v>
      </c>
      <c r="S131" s="229">
        <v>0</v>
      </c>
      <c r="T131" s="230">
        <f>S131*H131</f>
        <v>0</v>
      </c>
      <c r="AR131" s="23" t="s">
        <v>145</v>
      </c>
      <c r="AT131" s="23" t="s">
        <v>140</v>
      </c>
      <c r="AU131" s="23" t="s">
        <v>146</v>
      </c>
      <c r="AY131" s="23" t="s">
        <v>137</v>
      </c>
      <c r="BE131" s="231">
        <f>IF(N131="základní",J131,0)</f>
        <v>0</v>
      </c>
      <c r="BF131" s="231">
        <f>IF(N131="snížená",J131,0)</f>
        <v>0</v>
      </c>
      <c r="BG131" s="231">
        <f>IF(N131="zákl. přenesená",J131,0)</f>
        <v>0</v>
      </c>
      <c r="BH131" s="231">
        <f>IF(N131="sníž. přenesená",J131,0)</f>
        <v>0</v>
      </c>
      <c r="BI131" s="231">
        <f>IF(N131="nulová",J131,0)</f>
        <v>0</v>
      </c>
      <c r="BJ131" s="23" t="s">
        <v>146</v>
      </c>
      <c r="BK131" s="231">
        <f>ROUND(I131*H131,2)</f>
        <v>0</v>
      </c>
      <c r="BL131" s="23" t="s">
        <v>145</v>
      </c>
      <c r="BM131" s="23" t="s">
        <v>195</v>
      </c>
    </row>
    <row r="132" s="1" customFormat="1">
      <c r="B132" s="45"/>
      <c r="C132" s="73"/>
      <c r="D132" s="234" t="s">
        <v>164</v>
      </c>
      <c r="E132" s="73"/>
      <c r="F132" s="255" t="s">
        <v>165</v>
      </c>
      <c r="G132" s="73"/>
      <c r="H132" s="73"/>
      <c r="I132" s="190"/>
      <c r="J132" s="73"/>
      <c r="K132" s="73"/>
      <c r="L132" s="71"/>
      <c r="M132" s="256"/>
      <c r="N132" s="46"/>
      <c r="O132" s="46"/>
      <c r="P132" s="46"/>
      <c r="Q132" s="46"/>
      <c r="R132" s="46"/>
      <c r="S132" s="46"/>
      <c r="T132" s="94"/>
      <c r="AT132" s="23" t="s">
        <v>164</v>
      </c>
      <c r="AU132" s="23" t="s">
        <v>146</v>
      </c>
    </row>
    <row r="133" s="13" customFormat="1">
      <c r="B133" s="257"/>
      <c r="C133" s="258"/>
      <c r="D133" s="234" t="s">
        <v>148</v>
      </c>
      <c r="E133" s="259" t="s">
        <v>21</v>
      </c>
      <c r="F133" s="260" t="s">
        <v>196</v>
      </c>
      <c r="G133" s="258"/>
      <c r="H133" s="259" t="s">
        <v>21</v>
      </c>
      <c r="I133" s="261"/>
      <c r="J133" s="258"/>
      <c r="K133" s="258"/>
      <c r="L133" s="262"/>
      <c r="M133" s="263"/>
      <c r="N133" s="264"/>
      <c r="O133" s="264"/>
      <c r="P133" s="264"/>
      <c r="Q133" s="264"/>
      <c r="R133" s="264"/>
      <c r="S133" s="264"/>
      <c r="T133" s="265"/>
      <c r="AT133" s="266" t="s">
        <v>148</v>
      </c>
      <c r="AU133" s="266" t="s">
        <v>146</v>
      </c>
      <c r="AV133" s="13" t="s">
        <v>80</v>
      </c>
      <c r="AW133" s="13" t="s">
        <v>35</v>
      </c>
      <c r="AX133" s="13" t="s">
        <v>72</v>
      </c>
      <c r="AY133" s="266" t="s">
        <v>137</v>
      </c>
    </row>
    <row r="134" s="11" customFormat="1">
      <c r="B134" s="232"/>
      <c r="C134" s="233"/>
      <c r="D134" s="234" t="s">
        <v>148</v>
      </c>
      <c r="E134" s="235" t="s">
        <v>21</v>
      </c>
      <c r="F134" s="236" t="s">
        <v>197</v>
      </c>
      <c r="G134" s="233"/>
      <c r="H134" s="237">
        <v>31.68</v>
      </c>
      <c r="I134" s="238"/>
      <c r="J134" s="233"/>
      <c r="K134" s="233"/>
      <c r="L134" s="239"/>
      <c r="M134" s="240"/>
      <c r="N134" s="241"/>
      <c r="O134" s="241"/>
      <c r="P134" s="241"/>
      <c r="Q134" s="241"/>
      <c r="R134" s="241"/>
      <c r="S134" s="241"/>
      <c r="T134" s="242"/>
      <c r="AT134" s="243" t="s">
        <v>148</v>
      </c>
      <c r="AU134" s="243" t="s">
        <v>146</v>
      </c>
      <c r="AV134" s="11" t="s">
        <v>146</v>
      </c>
      <c r="AW134" s="11" t="s">
        <v>35</v>
      </c>
      <c r="AX134" s="11" t="s">
        <v>80</v>
      </c>
      <c r="AY134" s="243" t="s">
        <v>137</v>
      </c>
    </row>
    <row r="135" s="1" customFormat="1" ht="25.5" customHeight="1">
      <c r="B135" s="45"/>
      <c r="C135" s="220" t="s">
        <v>198</v>
      </c>
      <c r="D135" s="220" t="s">
        <v>140</v>
      </c>
      <c r="E135" s="221" t="s">
        <v>199</v>
      </c>
      <c r="F135" s="222" t="s">
        <v>200</v>
      </c>
      <c r="G135" s="223" t="s">
        <v>143</v>
      </c>
      <c r="H135" s="224">
        <v>320</v>
      </c>
      <c r="I135" s="225"/>
      <c r="J135" s="226">
        <f>ROUND(I135*H135,2)</f>
        <v>0</v>
      </c>
      <c r="K135" s="222" t="s">
        <v>144</v>
      </c>
      <c r="L135" s="71"/>
      <c r="M135" s="227" t="s">
        <v>21</v>
      </c>
      <c r="N135" s="228" t="s">
        <v>44</v>
      </c>
      <c r="O135" s="46"/>
      <c r="P135" s="229">
        <f>O135*H135</f>
        <v>0</v>
      </c>
      <c r="Q135" s="229">
        <v>0</v>
      </c>
      <c r="R135" s="229">
        <f>Q135*H135</f>
        <v>0</v>
      </c>
      <c r="S135" s="229">
        <v>0</v>
      </c>
      <c r="T135" s="230">
        <f>S135*H135</f>
        <v>0</v>
      </c>
      <c r="AR135" s="23" t="s">
        <v>145</v>
      </c>
      <c r="AT135" s="23" t="s">
        <v>140</v>
      </c>
      <c r="AU135" s="23" t="s">
        <v>146</v>
      </c>
      <c r="AY135" s="23" t="s">
        <v>137</v>
      </c>
      <c r="BE135" s="231">
        <f>IF(N135="základní",J135,0)</f>
        <v>0</v>
      </c>
      <c r="BF135" s="231">
        <f>IF(N135="snížená",J135,0)</f>
        <v>0</v>
      </c>
      <c r="BG135" s="231">
        <f>IF(N135="zákl. přenesená",J135,0)</f>
        <v>0</v>
      </c>
      <c r="BH135" s="231">
        <f>IF(N135="sníž. přenesená",J135,0)</f>
        <v>0</v>
      </c>
      <c r="BI135" s="231">
        <f>IF(N135="nulová",J135,0)</f>
        <v>0</v>
      </c>
      <c r="BJ135" s="23" t="s">
        <v>146</v>
      </c>
      <c r="BK135" s="231">
        <f>ROUND(I135*H135,2)</f>
        <v>0</v>
      </c>
      <c r="BL135" s="23" t="s">
        <v>145</v>
      </c>
      <c r="BM135" s="23" t="s">
        <v>201</v>
      </c>
    </row>
    <row r="136" s="1" customFormat="1">
      <c r="B136" s="45"/>
      <c r="C136" s="73"/>
      <c r="D136" s="234" t="s">
        <v>164</v>
      </c>
      <c r="E136" s="73"/>
      <c r="F136" s="255" t="s">
        <v>202</v>
      </c>
      <c r="G136" s="73"/>
      <c r="H136" s="73"/>
      <c r="I136" s="190"/>
      <c r="J136" s="73"/>
      <c r="K136" s="73"/>
      <c r="L136" s="71"/>
      <c r="M136" s="256"/>
      <c r="N136" s="46"/>
      <c r="O136" s="46"/>
      <c r="P136" s="46"/>
      <c r="Q136" s="46"/>
      <c r="R136" s="46"/>
      <c r="S136" s="46"/>
      <c r="T136" s="94"/>
      <c r="AT136" s="23" t="s">
        <v>164</v>
      </c>
      <c r="AU136" s="23" t="s">
        <v>146</v>
      </c>
    </row>
    <row r="137" s="11" customFormat="1">
      <c r="B137" s="232"/>
      <c r="C137" s="233"/>
      <c r="D137" s="234" t="s">
        <v>148</v>
      </c>
      <c r="E137" s="235" t="s">
        <v>21</v>
      </c>
      <c r="F137" s="236" t="s">
        <v>203</v>
      </c>
      <c r="G137" s="233"/>
      <c r="H137" s="237">
        <v>320</v>
      </c>
      <c r="I137" s="238"/>
      <c r="J137" s="233"/>
      <c r="K137" s="233"/>
      <c r="L137" s="239"/>
      <c r="M137" s="240"/>
      <c r="N137" s="241"/>
      <c r="O137" s="241"/>
      <c r="P137" s="241"/>
      <c r="Q137" s="241"/>
      <c r="R137" s="241"/>
      <c r="S137" s="241"/>
      <c r="T137" s="242"/>
      <c r="AT137" s="243" t="s">
        <v>148</v>
      </c>
      <c r="AU137" s="243" t="s">
        <v>146</v>
      </c>
      <c r="AV137" s="11" t="s">
        <v>146</v>
      </c>
      <c r="AW137" s="11" t="s">
        <v>35</v>
      </c>
      <c r="AX137" s="11" t="s">
        <v>80</v>
      </c>
      <c r="AY137" s="243" t="s">
        <v>137</v>
      </c>
    </row>
    <row r="138" s="1" customFormat="1" ht="25.5" customHeight="1">
      <c r="B138" s="45"/>
      <c r="C138" s="220" t="s">
        <v>204</v>
      </c>
      <c r="D138" s="220" t="s">
        <v>140</v>
      </c>
      <c r="E138" s="221" t="s">
        <v>205</v>
      </c>
      <c r="F138" s="222" t="s">
        <v>206</v>
      </c>
      <c r="G138" s="223" t="s">
        <v>143</v>
      </c>
      <c r="H138" s="224">
        <v>180.47999999999999</v>
      </c>
      <c r="I138" s="225"/>
      <c r="J138" s="226">
        <f>ROUND(I138*H138,2)</f>
        <v>0</v>
      </c>
      <c r="K138" s="222" t="s">
        <v>144</v>
      </c>
      <c r="L138" s="71"/>
      <c r="M138" s="227" t="s">
        <v>21</v>
      </c>
      <c r="N138" s="228" t="s">
        <v>44</v>
      </c>
      <c r="O138" s="46"/>
      <c r="P138" s="229">
        <f>O138*H138</f>
        <v>0</v>
      </c>
      <c r="Q138" s="229">
        <v>0</v>
      </c>
      <c r="R138" s="229">
        <f>Q138*H138</f>
        <v>0</v>
      </c>
      <c r="S138" s="229">
        <v>0</v>
      </c>
      <c r="T138" s="230">
        <f>S138*H138</f>
        <v>0</v>
      </c>
      <c r="AR138" s="23" t="s">
        <v>145</v>
      </c>
      <c r="AT138" s="23" t="s">
        <v>140</v>
      </c>
      <c r="AU138" s="23" t="s">
        <v>146</v>
      </c>
      <c r="AY138" s="23" t="s">
        <v>137</v>
      </c>
      <c r="BE138" s="231">
        <f>IF(N138="základní",J138,0)</f>
        <v>0</v>
      </c>
      <c r="BF138" s="231">
        <f>IF(N138="snížená",J138,0)</f>
        <v>0</v>
      </c>
      <c r="BG138" s="231">
        <f>IF(N138="zákl. přenesená",J138,0)</f>
        <v>0</v>
      </c>
      <c r="BH138" s="231">
        <f>IF(N138="sníž. přenesená",J138,0)</f>
        <v>0</v>
      </c>
      <c r="BI138" s="231">
        <f>IF(N138="nulová",J138,0)</f>
        <v>0</v>
      </c>
      <c r="BJ138" s="23" t="s">
        <v>146</v>
      </c>
      <c r="BK138" s="231">
        <f>ROUND(I138*H138,2)</f>
        <v>0</v>
      </c>
      <c r="BL138" s="23" t="s">
        <v>145</v>
      </c>
      <c r="BM138" s="23" t="s">
        <v>207</v>
      </c>
    </row>
    <row r="139" s="1" customFormat="1">
      <c r="B139" s="45"/>
      <c r="C139" s="73"/>
      <c r="D139" s="234" t="s">
        <v>164</v>
      </c>
      <c r="E139" s="73"/>
      <c r="F139" s="255" t="s">
        <v>208</v>
      </c>
      <c r="G139" s="73"/>
      <c r="H139" s="73"/>
      <c r="I139" s="190"/>
      <c r="J139" s="73"/>
      <c r="K139" s="73"/>
      <c r="L139" s="71"/>
      <c r="M139" s="256"/>
      <c r="N139" s="46"/>
      <c r="O139" s="46"/>
      <c r="P139" s="46"/>
      <c r="Q139" s="46"/>
      <c r="R139" s="46"/>
      <c r="S139" s="46"/>
      <c r="T139" s="94"/>
      <c r="AT139" s="23" t="s">
        <v>164</v>
      </c>
      <c r="AU139" s="23" t="s">
        <v>146</v>
      </c>
    </row>
    <row r="140" s="11" customFormat="1">
      <c r="B140" s="232"/>
      <c r="C140" s="233"/>
      <c r="D140" s="234" t="s">
        <v>148</v>
      </c>
      <c r="E140" s="235" t="s">
        <v>21</v>
      </c>
      <c r="F140" s="236" t="s">
        <v>209</v>
      </c>
      <c r="G140" s="233"/>
      <c r="H140" s="237">
        <v>180.47999999999999</v>
      </c>
      <c r="I140" s="238"/>
      <c r="J140" s="233"/>
      <c r="K140" s="233"/>
      <c r="L140" s="239"/>
      <c r="M140" s="240"/>
      <c r="N140" s="241"/>
      <c r="O140" s="241"/>
      <c r="P140" s="241"/>
      <c r="Q140" s="241"/>
      <c r="R140" s="241"/>
      <c r="S140" s="241"/>
      <c r="T140" s="242"/>
      <c r="AT140" s="243" t="s">
        <v>148</v>
      </c>
      <c r="AU140" s="243" t="s">
        <v>146</v>
      </c>
      <c r="AV140" s="11" t="s">
        <v>146</v>
      </c>
      <c r="AW140" s="11" t="s">
        <v>35</v>
      </c>
      <c r="AX140" s="11" t="s">
        <v>80</v>
      </c>
      <c r="AY140" s="243" t="s">
        <v>137</v>
      </c>
    </row>
    <row r="141" s="1" customFormat="1" ht="25.5" customHeight="1">
      <c r="B141" s="45"/>
      <c r="C141" s="220" t="s">
        <v>210</v>
      </c>
      <c r="D141" s="220" t="s">
        <v>140</v>
      </c>
      <c r="E141" s="221" t="s">
        <v>211</v>
      </c>
      <c r="F141" s="222" t="s">
        <v>212</v>
      </c>
      <c r="G141" s="223" t="s">
        <v>143</v>
      </c>
      <c r="H141" s="224">
        <v>19.298999999999999</v>
      </c>
      <c r="I141" s="225"/>
      <c r="J141" s="226">
        <f>ROUND(I141*H141,2)</f>
        <v>0</v>
      </c>
      <c r="K141" s="222" t="s">
        <v>144</v>
      </c>
      <c r="L141" s="71"/>
      <c r="M141" s="227" t="s">
        <v>21</v>
      </c>
      <c r="N141" s="228" t="s">
        <v>44</v>
      </c>
      <c r="O141" s="46"/>
      <c r="P141" s="229">
        <f>O141*H141</f>
        <v>0</v>
      </c>
      <c r="Q141" s="229">
        <v>0.105</v>
      </c>
      <c r="R141" s="229">
        <f>Q141*H141</f>
        <v>2.0263949999999999</v>
      </c>
      <c r="S141" s="229">
        <v>0</v>
      </c>
      <c r="T141" s="230">
        <f>S141*H141</f>
        <v>0</v>
      </c>
      <c r="AR141" s="23" t="s">
        <v>145</v>
      </c>
      <c r="AT141" s="23" t="s">
        <v>140</v>
      </c>
      <c r="AU141" s="23" t="s">
        <v>146</v>
      </c>
      <c r="AY141" s="23" t="s">
        <v>137</v>
      </c>
      <c r="BE141" s="231">
        <f>IF(N141="základní",J141,0)</f>
        <v>0</v>
      </c>
      <c r="BF141" s="231">
        <f>IF(N141="snížená",J141,0)</f>
        <v>0</v>
      </c>
      <c r="BG141" s="231">
        <f>IF(N141="zákl. přenesená",J141,0)</f>
        <v>0</v>
      </c>
      <c r="BH141" s="231">
        <f>IF(N141="sníž. přenesená",J141,0)</f>
        <v>0</v>
      </c>
      <c r="BI141" s="231">
        <f>IF(N141="nulová",J141,0)</f>
        <v>0</v>
      </c>
      <c r="BJ141" s="23" t="s">
        <v>146</v>
      </c>
      <c r="BK141" s="231">
        <f>ROUND(I141*H141,2)</f>
        <v>0</v>
      </c>
      <c r="BL141" s="23" t="s">
        <v>145</v>
      </c>
      <c r="BM141" s="23" t="s">
        <v>213</v>
      </c>
    </row>
    <row r="142" s="1" customFormat="1">
      <c r="B142" s="45"/>
      <c r="C142" s="73"/>
      <c r="D142" s="234" t="s">
        <v>164</v>
      </c>
      <c r="E142" s="73"/>
      <c r="F142" s="255" t="s">
        <v>214</v>
      </c>
      <c r="G142" s="73"/>
      <c r="H142" s="73"/>
      <c r="I142" s="190"/>
      <c r="J142" s="73"/>
      <c r="K142" s="73"/>
      <c r="L142" s="71"/>
      <c r="M142" s="256"/>
      <c r="N142" s="46"/>
      <c r="O142" s="46"/>
      <c r="P142" s="46"/>
      <c r="Q142" s="46"/>
      <c r="R142" s="46"/>
      <c r="S142" s="46"/>
      <c r="T142" s="94"/>
      <c r="AT142" s="23" t="s">
        <v>164</v>
      </c>
      <c r="AU142" s="23" t="s">
        <v>146</v>
      </c>
    </row>
    <row r="143" s="11" customFormat="1">
      <c r="B143" s="232"/>
      <c r="C143" s="233"/>
      <c r="D143" s="234" t="s">
        <v>148</v>
      </c>
      <c r="E143" s="235" t="s">
        <v>21</v>
      </c>
      <c r="F143" s="236" t="s">
        <v>160</v>
      </c>
      <c r="G143" s="233"/>
      <c r="H143" s="237">
        <v>19.298999999999999</v>
      </c>
      <c r="I143" s="238"/>
      <c r="J143" s="233"/>
      <c r="K143" s="233"/>
      <c r="L143" s="239"/>
      <c r="M143" s="240"/>
      <c r="N143" s="241"/>
      <c r="O143" s="241"/>
      <c r="P143" s="241"/>
      <c r="Q143" s="241"/>
      <c r="R143" s="241"/>
      <c r="S143" s="241"/>
      <c r="T143" s="242"/>
      <c r="AT143" s="243" t="s">
        <v>148</v>
      </c>
      <c r="AU143" s="243" t="s">
        <v>146</v>
      </c>
      <c r="AV143" s="11" t="s">
        <v>146</v>
      </c>
      <c r="AW143" s="11" t="s">
        <v>35</v>
      </c>
      <c r="AX143" s="11" t="s">
        <v>80</v>
      </c>
      <c r="AY143" s="243" t="s">
        <v>137</v>
      </c>
    </row>
    <row r="144" s="10" customFormat="1" ht="29.88" customHeight="1">
      <c r="B144" s="204"/>
      <c r="C144" s="205"/>
      <c r="D144" s="206" t="s">
        <v>71</v>
      </c>
      <c r="E144" s="218" t="s">
        <v>192</v>
      </c>
      <c r="F144" s="218" t="s">
        <v>215</v>
      </c>
      <c r="G144" s="205"/>
      <c r="H144" s="205"/>
      <c r="I144" s="208"/>
      <c r="J144" s="219">
        <f>BK144</f>
        <v>0</v>
      </c>
      <c r="K144" s="205"/>
      <c r="L144" s="210"/>
      <c r="M144" s="211"/>
      <c r="N144" s="212"/>
      <c r="O144" s="212"/>
      <c r="P144" s="213">
        <f>SUM(P145:P170)</f>
        <v>0</v>
      </c>
      <c r="Q144" s="212"/>
      <c r="R144" s="213">
        <f>SUM(R145:R170)</f>
        <v>0.023660870000000001</v>
      </c>
      <c r="S144" s="212"/>
      <c r="T144" s="214">
        <f>SUM(T145:T170)</f>
        <v>12.734135000000002</v>
      </c>
      <c r="AR144" s="215" t="s">
        <v>80</v>
      </c>
      <c r="AT144" s="216" t="s">
        <v>71</v>
      </c>
      <c r="AU144" s="216" t="s">
        <v>80</v>
      </c>
      <c r="AY144" s="215" t="s">
        <v>137</v>
      </c>
      <c r="BK144" s="217">
        <f>SUM(BK145:BK170)</f>
        <v>0</v>
      </c>
    </row>
    <row r="145" s="1" customFormat="1" ht="25.5" customHeight="1">
      <c r="B145" s="45"/>
      <c r="C145" s="220" t="s">
        <v>216</v>
      </c>
      <c r="D145" s="220" t="s">
        <v>140</v>
      </c>
      <c r="E145" s="221" t="s">
        <v>217</v>
      </c>
      <c r="F145" s="222" t="s">
        <v>218</v>
      </c>
      <c r="G145" s="223" t="s">
        <v>143</v>
      </c>
      <c r="H145" s="224">
        <v>19.298999999999999</v>
      </c>
      <c r="I145" s="225"/>
      <c r="J145" s="226">
        <f>ROUND(I145*H145,2)</f>
        <v>0</v>
      </c>
      <c r="K145" s="222" t="s">
        <v>144</v>
      </c>
      <c r="L145" s="71"/>
      <c r="M145" s="227" t="s">
        <v>21</v>
      </c>
      <c r="N145" s="228" t="s">
        <v>44</v>
      </c>
      <c r="O145" s="46"/>
      <c r="P145" s="229">
        <f>O145*H145</f>
        <v>0</v>
      </c>
      <c r="Q145" s="229">
        <v>0.00012999999999999999</v>
      </c>
      <c r="R145" s="229">
        <f>Q145*H145</f>
        <v>0.0025088699999999999</v>
      </c>
      <c r="S145" s="229">
        <v>0</v>
      </c>
      <c r="T145" s="230">
        <f>S145*H145</f>
        <v>0</v>
      </c>
      <c r="AR145" s="23" t="s">
        <v>145</v>
      </c>
      <c r="AT145" s="23" t="s">
        <v>140</v>
      </c>
      <c r="AU145" s="23" t="s">
        <v>146</v>
      </c>
      <c r="AY145" s="23" t="s">
        <v>137</v>
      </c>
      <c r="BE145" s="231">
        <f>IF(N145="základní",J145,0)</f>
        <v>0</v>
      </c>
      <c r="BF145" s="231">
        <f>IF(N145="snížená",J145,0)</f>
        <v>0</v>
      </c>
      <c r="BG145" s="231">
        <f>IF(N145="zákl. přenesená",J145,0)</f>
        <v>0</v>
      </c>
      <c r="BH145" s="231">
        <f>IF(N145="sníž. přenesená",J145,0)</f>
        <v>0</v>
      </c>
      <c r="BI145" s="231">
        <f>IF(N145="nulová",J145,0)</f>
        <v>0</v>
      </c>
      <c r="BJ145" s="23" t="s">
        <v>146</v>
      </c>
      <c r="BK145" s="231">
        <f>ROUND(I145*H145,2)</f>
        <v>0</v>
      </c>
      <c r="BL145" s="23" t="s">
        <v>145</v>
      </c>
      <c r="BM145" s="23" t="s">
        <v>219</v>
      </c>
    </row>
    <row r="146" s="1" customFormat="1">
      <c r="B146" s="45"/>
      <c r="C146" s="73"/>
      <c r="D146" s="234" t="s">
        <v>164</v>
      </c>
      <c r="E146" s="73"/>
      <c r="F146" s="255" t="s">
        <v>220</v>
      </c>
      <c r="G146" s="73"/>
      <c r="H146" s="73"/>
      <c r="I146" s="190"/>
      <c r="J146" s="73"/>
      <c r="K146" s="73"/>
      <c r="L146" s="71"/>
      <c r="M146" s="256"/>
      <c r="N146" s="46"/>
      <c r="O146" s="46"/>
      <c r="P146" s="46"/>
      <c r="Q146" s="46"/>
      <c r="R146" s="46"/>
      <c r="S146" s="46"/>
      <c r="T146" s="94"/>
      <c r="AT146" s="23" t="s">
        <v>164</v>
      </c>
      <c r="AU146" s="23" t="s">
        <v>146</v>
      </c>
    </row>
    <row r="147" s="11" customFormat="1">
      <c r="B147" s="232"/>
      <c r="C147" s="233"/>
      <c r="D147" s="234" t="s">
        <v>148</v>
      </c>
      <c r="E147" s="235" t="s">
        <v>21</v>
      </c>
      <c r="F147" s="236" t="s">
        <v>160</v>
      </c>
      <c r="G147" s="233"/>
      <c r="H147" s="237">
        <v>19.298999999999999</v>
      </c>
      <c r="I147" s="238"/>
      <c r="J147" s="233"/>
      <c r="K147" s="233"/>
      <c r="L147" s="239"/>
      <c r="M147" s="240"/>
      <c r="N147" s="241"/>
      <c r="O147" s="241"/>
      <c r="P147" s="241"/>
      <c r="Q147" s="241"/>
      <c r="R147" s="241"/>
      <c r="S147" s="241"/>
      <c r="T147" s="242"/>
      <c r="AT147" s="243" t="s">
        <v>148</v>
      </c>
      <c r="AU147" s="243" t="s">
        <v>146</v>
      </c>
      <c r="AV147" s="11" t="s">
        <v>146</v>
      </c>
      <c r="AW147" s="11" t="s">
        <v>35</v>
      </c>
      <c r="AX147" s="11" t="s">
        <v>80</v>
      </c>
      <c r="AY147" s="243" t="s">
        <v>137</v>
      </c>
    </row>
    <row r="148" s="1" customFormat="1" ht="76.5" customHeight="1">
      <c r="B148" s="45"/>
      <c r="C148" s="220" t="s">
        <v>221</v>
      </c>
      <c r="D148" s="220" t="s">
        <v>140</v>
      </c>
      <c r="E148" s="221" t="s">
        <v>222</v>
      </c>
      <c r="F148" s="222" t="s">
        <v>223</v>
      </c>
      <c r="G148" s="223" t="s">
        <v>143</v>
      </c>
      <c r="H148" s="224">
        <v>528.79999999999995</v>
      </c>
      <c r="I148" s="225"/>
      <c r="J148" s="226">
        <f>ROUND(I148*H148,2)</f>
        <v>0</v>
      </c>
      <c r="K148" s="222" t="s">
        <v>144</v>
      </c>
      <c r="L148" s="71"/>
      <c r="M148" s="227" t="s">
        <v>21</v>
      </c>
      <c r="N148" s="228" t="s">
        <v>44</v>
      </c>
      <c r="O148" s="46"/>
      <c r="P148" s="229">
        <f>O148*H148</f>
        <v>0</v>
      </c>
      <c r="Q148" s="229">
        <v>4.0000000000000003E-05</v>
      </c>
      <c r="R148" s="229">
        <f>Q148*H148</f>
        <v>0.021152000000000001</v>
      </c>
      <c r="S148" s="229">
        <v>0</v>
      </c>
      <c r="T148" s="230">
        <f>S148*H148</f>
        <v>0</v>
      </c>
      <c r="AR148" s="23" t="s">
        <v>145</v>
      </c>
      <c r="AT148" s="23" t="s">
        <v>140</v>
      </c>
      <c r="AU148" s="23" t="s">
        <v>146</v>
      </c>
      <c r="AY148" s="23" t="s">
        <v>137</v>
      </c>
      <c r="BE148" s="231">
        <f>IF(N148="základní",J148,0)</f>
        <v>0</v>
      </c>
      <c r="BF148" s="231">
        <f>IF(N148="snížená",J148,0)</f>
        <v>0</v>
      </c>
      <c r="BG148" s="231">
        <f>IF(N148="zákl. přenesená",J148,0)</f>
        <v>0</v>
      </c>
      <c r="BH148" s="231">
        <f>IF(N148="sníž. přenesená",J148,0)</f>
        <v>0</v>
      </c>
      <c r="BI148" s="231">
        <f>IF(N148="nulová",J148,0)</f>
        <v>0</v>
      </c>
      <c r="BJ148" s="23" t="s">
        <v>146</v>
      </c>
      <c r="BK148" s="231">
        <f>ROUND(I148*H148,2)</f>
        <v>0</v>
      </c>
      <c r="BL148" s="23" t="s">
        <v>145</v>
      </c>
      <c r="BM148" s="23" t="s">
        <v>224</v>
      </c>
    </row>
    <row r="149" s="1" customFormat="1">
      <c r="B149" s="45"/>
      <c r="C149" s="73"/>
      <c r="D149" s="234" t="s">
        <v>164</v>
      </c>
      <c r="E149" s="73"/>
      <c r="F149" s="255" t="s">
        <v>225</v>
      </c>
      <c r="G149" s="73"/>
      <c r="H149" s="73"/>
      <c r="I149" s="190"/>
      <c r="J149" s="73"/>
      <c r="K149" s="73"/>
      <c r="L149" s="71"/>
      <c r="M149" s="256"/>
      <c r="N149" s="46"/>
      <c r="O149" s="46"/>
      <c r="P149" s="46"/>
      <c r="Q149" s="46"/>
      <c r="R149" s="46"/>
      <c r="S149" s="46"/>
      <c r="T149" s="94"/>
      <c r="AT149" s="23" t="s">
        <v>164</v>
      </c>
      <c r="AU149" s="23" t="s">
        <v>146</v>
      </c>
    </row>
    <row r="150" s="13" customFormat="1">
      <c r="B150" s="257"/>
      <c r="C150" s="258"/>
      <c r="D150" s="234" t="s">
        <v>148</v>
      </c>
      <c r="E150" s="259" t="s">
        <v>21</v>
      </c>
      <c r="F150" s="260" t="s">
        <v>226</v>
      </c>
      <c r="G150" s="258"/>
      <c r="H150" s="259" t="s">
        <v>21</v>
      </c>
      <c r="I150" s="261"/>
      <c r="J150" s="258"/>
      <c r="K150" s="258"/>
      <c r="L150" s="262"/>
      <c r="M150" s="263"/>
      <c r="N150" s="264"/>
      <c r="O150" s="264"/>
      <c r="P150" s="264"/>
      <c r="Q150" s="264"/>
      <c r="R150" s="264"/>
      <c r="S150" s="264"/>
      <c r="T150" s="265"/>
      <c r="AT150" s="266" t="s">
        <v>148</v>
      </c>
      <c r="AU150" s="266" t="s">
        <v>146</v>
      </c>
      <c r="AV150" s="13" t="s">
        <v>80</v>
      </c>
      <c r="AW150" s="13" t="s">
        <v>35</v>
      </c>
      <c r="AX150" s="13" t="s">
        <v>72</v>
      </c>
      <c r="AY150" s="266" t="s">
        <v>137</v>
      </c>
    </row>
    <row r="151" s="11" customFormat="1">
      <c r="B151" s="232"/>
      <c r="C151" s="233"/>
      <c r="D151" s="234" t="s">
        <v>148</v>
      </c>
      <c r="E151" s="235" t="s">
        <v>21</v>
      </c>
      <c r="F151" s="236" t="s">
        <v>227</v>
      </c>
      <c r="G151" s="233"/>
      <c r="H151" s="237">
        <v>108.8</v>
      </c>
      <c r="I151" s="238"/>
      <c r="J151" s="233"/>
      <c r="K151" s="233"/>
      <c r="L151" s="239"/>
      <c r="M151" s="240"/>
      <c r="N151" s="241"/>
      <c r="O151" s="241"/>
      <c r="P151" s="241"/>
      <c r="Q151" s="241"/>
      <c r="R151" s="241"/>
      <c r="S151" s="241"/>
      <c r="T151" s="242"/>
      <c r="AT151" s="243" t="s">
        <v>148</v>
      </c>
      <c r="AU151" s="243" t="s">
        <v>146</v>
      </c>
      <c r="AV151" s="11" t="s">
        <v>146</v>
      </c>
      <c r="AW151" s="11" t="s">
        <v>35</v>
      </c>
      <c r="AX151" s="11" t="s">
        <v>72</v>
      </c>
      <c r="AY151" s="243" t="s">
        <v>137</v>
      </c>
    </row>
    <row r="152" s="13" customFormat="1">
      <c r="B152" s="257"/>
      <c r="C152" s="258"/>
      <c r="D152" s="234" t="s">
        <v>148</v>
      </c>
      <c r="E152" s="259" t="s">
        <v>21</v>
      </c>
      <c r="F152" s="260" t="s">
        <v>228</v>
      </c>
      <c r="G152" s="258"/>
      <c r="H152" s="259" t="s">
        <v>21</v>
      </c>
      <c r="I152" s="261"/>
      <c r="J152" s="258"/>
      <c r="K152" s="258"/>
      <c r="L152" s="262"/>
      <c r="M152" s="263"/>
      <c r="N152" s="264"/>
      <c r="O152" s="264"/>
      <c r="P152" s="264"/>
      <c r="Q152" s="264"/>
      <c r="R152" s="264"/>
      <c r="S152" s="264"/>
      <c r="T152" s="265"/>
      <c r="AT152" s="266" t="s">
        <v>148</v>
      </c>
      <c r="AU152" s="266" t="s">
        <v>146</v>
      </c>
      <c r="AV152" s="13" t="s">
        <v>80</v>
      </c>
      <c r="AW152" s="13" t="s">
        <v>35</v>
      </c>
      <c r="AX152" s="13" t="s">
        <v>72</v>
      </c>
      <c r="AY152" s="266" t="s">
        <v>137</v>
      </c>
    </row>
    <row r="153" s="11" customFormat="1">
      <c r="B153" s="232"/>
      <c r="C153" s="233"/>
      <c r="D153" s="234" t="s">
        <v>148</v>
      </c>
      <c r="E153" s="235" t="s">
        <v>21</v>
      </c>
      <c r="F153" s="236" t="s">
        <v>229</v>
      </c>
      <c r="G153" s="233"/>
      <c r="H153" s="237">
        <v>420</v>
      </c>
      <c r="I153" s="238"/>
      <c r="J153" s="233"/>
      <c r="K153" s="233"/>
      <c r="L153" s="239"/>
      <c r="M153" s="240"/>
      <c r="N153" s="241"/>
      <c r="O153" s="241"/>
      <c r="P153" s="241"/>
      <c r="Q153" s="241"/>
      <c r="R153" s="241"/>
      <c r="S153" s="241"/>
      <c r="T153" s="242"/>
      <c r="AT153" s="243" t="s">
        <v>148</v>
      </c>
      <c r="AU153" s="243" t="s">
        <v>146</v>
      </c>
      <c r="AV153" s="11" t="s">
        <v>146</v>
      </c>
      <c r="AW153" s="11" t="s">
        <v>35</v>
      </c>
      <c r="AX153" s="11" t="s">
        <v>72</v>
      </c>
      <c r="AY153" s="243" t="s">
        <v>137</v>
      </c>
    </row>
    <row r="154" s="12" customFormat="1">
      <c r="B154" s="244"/>
      <c r="C154" s="245"/>
      <c r="D154" s="234" t="s">
        <v>148</v>
      </c>
      <c r="E154" s="246" t="s">
        <v>21</v>
      </c>
      <c r="F154" s="247" t="s">
        <v>154</v>
      </c>
      <c r="G154" s="245"/>
      <c r="H154" s="248">
        <v>528.79999999999995</v>
      </c>
      <c r="I154" s="249"/>
      <c r="J154" s="245"/>
      <c r="K154" s="245"/>
      <c r="L154" s="250"/>
      <c r="M154" s="251"/>
      <c r="N154" s="252"/>
      <c r="O154" s="252"/>
      <c r="P154" s="252"/>
      <c r="Q154" s="252"/>
      <c r="R154" s="252"/>
      <c r="S154" s="252"/>
      <c r="T154" s="253"/>
      <c r="AT154" s="254" t="s">
        <v>148</v>
      </c>
      <c r="AU154" s="254" t="s">
        <v>146</v>
      </c>
      <c r="AV154" s="12" t="s">
        <v>145</v>
      </c>
      <c r="AW154" s="12" t="s">
        <v>35</v>
      </c>
      <c r="AX154" s="12" t="s">
        <v>80</v>
      </c>
      <c r="AY154" s="254" t="s">
        <v>137</v>
      </c>
    </row>
    <row r="155" s="1" customFormat="1" ht="25.5" customHeight="1">
      <c r="B155" s="45"/>
      <c r="C155" s="220" t="s">
        <v>10</v>
      </c>
      <c r="D155" s="220" t="s">
        <v>140</v>
      </c>
      <c r="E155" s="221" t="s">
        <v>230</v>
      </c>
      <c r="F155" s="222" t="s">
        <v>231</v>
      </c>
      <c r="G155" s="223" t="s">
        <v>143</v>
      </c>
      <c r="H155" s="224">
        <v>18.225000000000001</v>
      </c>
      <c r="I155" s="225"/>
      <c r="J155" s="226">
        <f>ROUND(I155*H155,2)</f>
        <v>0</v>
      </c>
      <c r="K155" s="222" t="s">
        <v>144</v>
      </c>
      <c r="L155" s="71"/>
      <c r="M155" s="227" t="s">
        <v>21</v>
      </c>
      <c r="N155" s="228" t="s">
        <v>44</v>
      </c>
      <c r="O155" s="46"/>
      <c r="P155" s="229">
        <f>O155*H155</f>
        <v>0</v>
      </c>
      <c r="Q155" s="229">
        <v>0</v>
      </c>
      <c r="R155" s="229">
        <f>Q155*H155</f>
        <v>0</v>
      </c>
      <c r="S155" s="229">
        <v>0.13100000000000001</v>
      </c>
      <c r="T155" s="230">
        <f>S155*H155</f>
        <v>2.3874750000000002</v>
      </c>
      <c r="AR155" s="23" t="s">
        <v>145</v>
      </c>
      <c r="AT155" s="23" t="s">
        <v>140</v>
      </c>
      <c r="AU155" s="23" t="s">
        <v>146</v>
      </c>
      <c r="AY155" s="23" t="s">
        <v>137</v>
      </c>
      <c r="BE155" s="231">
        <f>IF(N155="základní",J155,0)</f>
        <v>0</v>
      </c>
      <c r="BF155" s="231">
        <f>IF(N155="snížená",J155,0)</f>
        <v>0</v>
      </c>
      <c r="BG155" s="231">
        <f>IF(N155="zákl. přenesená",J155,0)</f>
        <v>0</v>
      </c>
      <c r="BH155" s="231">
        <f>IF(N155="sníž. přenesená",J155,0)</f>
        <v>0</v>
      </c>
      <c r="BI155" s="231">
        <f>IF(N155="nulová",J155,0)</f>
        <v>0</v>
      </c>
      <c r="BJ155" s="23" t="s">
        <v>146</v>
      </c>
      <c r="BK155" s="231">
        <f>ROUND(I155*H155,2)</f>
        <v>0</v>
      </c>
      <c r="BL155" s="23" t="s">
        <v>145</v>
      </c>
      <c r="BM155" s="23" t="s">
        <v>232</v>
      </c>
    </row>
    <row r="156" s="11" customFormat="1">
      <c r="B156" s="232"/>
      <c r="C156" s="233"/>
      <c r="D156" s="234" t="s">
        <v>148</v>
      </c>
      <c r="E156" s="235" t="s">
        <v>21</v>
      </c>
      <c r="F156" s="236" t="s">
        <v>149</v>
      </c>
      <c r="G156" s="233"/>
      <c r="H156" s="237">
        <v>6</v>
      </c>
      <c r="I156" s="238"/>
      <c r="J156" s="233"/>
      <c r="K156" s="233"/>
      <c r="L156" s="239"/>
      <c r="M156" s="240"/>
      <c r="N156" s="241"/>
      <c r="O156" s="241"/>
      <c r="P156" s="241"/>
      <c r="Q156" s="241"/>
      <c r="R156" s="241"/>
      <c r="S156" s="241"/>
      <c r="T156" s="242"/>
      <c r="AT156" s="243" t="s">
        <v>148</v>
      </c>
      <c r="AU156" s="243" t="s">
        <v>146</v>
      </c>
      <c r="AV156" s="11" t="s">
        <v>146</v>
      </c>
      <c r="AW156" s="11" t="s">
        <v>35</v>
      </c>
      <c r="AX156" s="11" t="s">
        <v>72</v>
      </c>
      <c r="AY156" s="243" t="s">
        <v>137</v>
      </c>
    </row>
    <row r="157" s="11" customFormat="1">
      <c r="B157" s="232"/>
      <c r="C157" s="233"/>
      <c r="D157" s="234" t="s">
        <v>148</v>
      </c>
      <c r="E157" s="235" t="s">
        <v>21</v>
      </c>
      <c r="F157" s="236" t="s">
        <v>150</v>
      </c>
      <c r="G157" s="233"/>
      <c r="H157" s="237">
        <v>12.225</v>
      </c>
      <c r="I157" s="238"/>
      <c r="J157" s="233"/>
      <c r="K157" s="233"/>
      <c r="L157" s="239"/>
      <c r="M157" s="240"/>
      <c r="N157" s="241"/>
      <c r="O157" s="241"/>
      <c r="P157" s="241"/>
      <c r="Q157" s="241"/>
      <c r="R157" s="241"/>
      <c r="S157" s="241"/>
      <c r="T157" s="242"/>
      <c r="AT157" s="243" t="s">
        <v>148</v>
      </c>
      <c r="AU157" s="243" t="s">
        <v>146</v>
      </c>
      <c r="AV157" s="11" t="s">
        <v>146</v>
      </c>
      <c r="AW157" s="11" t="s">
        <v>35</v>
      </c>
      <c r="AX157" s="11" t="s">
        <v>72</v>
      </c>
      <c r="AY157" s="243" t="s">
        <v>137</v>
      </c>
    </row>
    <row r="158" s="12" customFormat="1">
      <c r="B158" s="244"/>
      <c r="C158" s="245"/>
      <c r="D158" s="234" t="s">
        <v>148</v>
      </c>
      <c r="E158" s="246" t="s">
        <v>21</v>
      </c>
      <c r="F158" s="247" t="s">
        <v>154</v>
      </c>
      <c r="G158" s="245"/>
      <c r="H158" s="248">
        <v>18.225000000000001</v>
      </c>
      <c r="I158" s="249"/>
      <c r="J158" s="245"/>
      <c r="K158" s="245"/>
      <c r="L158" s="250"/>
      <c r="M158" s="251"/>
      <c r="N158" s="252"/>
      <c r="O158" s="252"/>
      <c r="P158" s="252"/>
      <c r="Q158" s="252"/>
      <c r="R158" s="252"/>
      <c r="S158" s="252"/>
      <c r="T158" s="253"/>
      <c r="AT158" s="254" t="s">
        <v>148</v>
      </c>
      <c r="AU158" s="254" t="s">
        <v>146</v>
      </c>
      <c r="AV158" s="12" t="s">
        <v>145</v>
      </c>
      <c r="AW158" s="12" t="s">
        <v>35</v>
      </c>
      <c r="AX158" s="12" t="s">
        <v>80</v>
      </c>
      <c r="AY158" s="254" t="s">
        <v>137</v>
      </c>
    </row>
    <row r="159" s="1" customFormat="1" ht="25.5" customHeight="1">
      <c r="B159" s="45"/>
      <c r="C159" s="220" t="s">
        <v>233</v>
      </c>
      <c r="D159" s="220" t="s">
        <v>140</v>
      </c>
      <c r="E159" s="221" t="s">
        <v>234</v>
      </c>
      <c r="F159" s="222" t="s">
        <v>235</v>
      </c>
      <c r="G159" s="223" t="s">
        <v>143</v>
      </c>
      <c r="H159" s="224">
        <v>19.298999999999999</v>
      </c>
      <c r="I159" s="225"/>
      <c r="J159" s="226">
        <f>ROUND(I159*H159,2)</f>
        <v>0</v>
      </c>
      <c r="K159" s="222" t="s">
        <v>144</v>
      </c>
      <c r="L159" s="71"/>
      <c r="M159" s="227" t="s">
        <v>21</v>
      </c>
      <c r="N159" s="228" t="s">
        <v>44</v>
      </c>
      <c r="O159" s="46"/>
      <c r="P159" s="229">
        <f>O159*H159</f>
        <v>0</v>
      </c>
      <c r="Q159" s="229">
        <v>0</v>
      </c>
      <c r="R159" s="229">
        <f>Q159*H159</f>
        <v>0</v>
      </c>
      <c r="S159" s="229">
        <v>0.089999999999999997</v>
      </c>
      <c r="T159" s="230">
        <f>S159*H159</f>
        <v>1.73691</v>
      </c>
      <c r="AR159" s="23" t="s">
        <v>145</v>
      </c>
      <c r="AT159" s="23" t="s">
        <v>140</v>
      </c>
      <c r="AU159" s="23" t="s">
        <v>146</v>
      </c>
      <c r="AY159" s="23" t="s">
        <v>137</v>
      </c>
      <c r="BE159" s="231">
        <f>IF(N159="základní",J159,0)</f>
        <v>0</v>
      </c>
      <c r="BF159" s="231">
        <f>IF(N159="snížená",J159,0)</f>
        <v>0</v>
      </c>
      <c r="BG159" s="231">
        <f>IF(N159="zákl. přenesená",J159,0)</f>
        <v>0</v>
      </c>
      <c r="BH159" s="231">
        <f>IF(N159="sníž. přenesená",J159,0)</f>
        <v>0</v>
      </c>
      <c r="BI159" s="231">
        <f>IF(N159="nulová",J159,0)</f>
        <v>0</v>
      </c>
      <c r="BJ159" s="23" t="s">
        <v>146</v>
      </c>
      <c r="BK159" s="231">
        <f>ROUND(I159*H159,2)</f>
        <v>0</v>
      </c>
      <c r="BL159" s="23" t="s">
        <v>145</v>
      </c>
      <c r="BM159" s="23" t="s">
        <v>236</v>
      </c>
    </row>
    <row r="160" s="11" customFormat="1">
      <c r="B160" s="232"/>
      <c r="C160" s="233"/>
      <c r="D160" s="234" t="s">
        <v>148</v>
      </c>
      <c r="E160" s="235" t="s">
        <v>21</v>
      </c>
      <c r="F160" s="236" t="s">
        <v>160</v>
      </c>
      <c r="G160" s="233"/>
      <c r="H160" s="237">
        <v>19.298999999999999</v>
      </c>
      <c r="I160" s="238"/>
      <c r="J160" s="233"/>
      <c r="K160" s="233"/>
      <c r="L160" s="239"/>
      <c r="M160" s="240"/>
      <c r="N160" s="241"/>
      <c r="O160" s="241"/>
      <c r="P160" s="241"/>
      <c r="Q160" s="241"/>
      <c r="R160" s="241"/>
      <c r="S160" s="241"/>
      <c r="T160" s="242"/>
      <c r="AT160" s="243" t="s">
        <v>148</v>
      </c>
      <c r="AU160" s="243" t="s">
        <v>146</v>
      </c>
      <c r="AV160" s="11" t="s">
        <v>146</v>
      </c>
      <c r="AW160" s="11" t="s">
        <v>35</v>
      </c>
      <c r="AX160" s="11" t="s">
        <v>80</v>
      </c>
      <c r="AY160" s="243" t="s">
        <v>137</v>
      </c>
    </row>
    <row r="161" s="1" customFormat="1" ht="25.5" customHeight="1">
      <c r="B161" s="45"/>
      <c r="C161" s="220" t="s">
        <v>237</v>
      </c>
      <c r="D161" s="220" t="s">
        <v>140</v>
      </c>
      <c r="E161" s="221" t="s">
        <v>238</v>
      </c>
      <c r="F161" s="222" t="s">
        <v>239</v>
      </c>
      <c r="G161" s="223" t="s">
        <v>240</v>
      </c>
      <c r="H161" s="224">
        <v>40</v>
      </c>
      <c r="I161" s="225"/>
      <c r="J161" s="226">
        <f>ROUND(I161*H161,2)</f>
        <v>0</v>
      </c>
      <c r="K161" s="222" t="s">
        <v>144</v>
      </c>
      <c r="L161" s="71"/>
      <c r="M161" s="227" t="s">
        <v>21</v>
      </c>
      <c r="N161" s="228" t="s">
        <v>44</v>
      </c>
      <c r="O161" s="46"/>
      <c r="P161" s="229">
        <f>O161*H161</f>
        <v>0</v>
      </c>
      <c r="Q161" s="229">
        <v>0</v>
      </c>
      <c r="R161" s="229">
        <f>Q161*H161</f>
        <v>0</v>
      </c>
      <c r="S161" s="229">
        <v>0.0089999999999999993</v>
      </c>
      <c r="T161" s="230">
        <f>S161*H161</f>
        <v>0.35999999999999999</v>
      </c>
      <c r="AR161" s="23" t="s">
        <v>145</v>
      </c>
      <c r="AT161" s="23" t="s">
        <v>140</v>
      </c>
      <c r="AU161" s="23" t="s">
        <v>146</v>
      </c>
      <c r="AY161" s="23" t="s">
        <v>137</v>
      </c>
      <c r="BE161" s="231">
        <f>IF(N161="základní",J161,0)</f>
        <v>0</v>
      </c>
      <c r="BF161" s="231">
        <f>IF(N161="snížená",J161,0)</f>
        <v>0</v>
      </c>
      <c r="BG161" s="231">
        <f>IF(N161="zákl. přenesená",J161,0)</f>
        <v>0</v>
      </c>
      <c r="BH161" s="231">
        <f>IF(N161="sníž. přenesená",J161,0)</f>
        <v>0</v>
      </c>
      <c r="BI161" s="231">
        <f>IF(N161="nulová",J161,0)</f>
        <v>0</v>
      </c>
      <c r="BJ161" s="23" t="s">
        <v>146</v>
      </c>
      <c r="BK161" s="231">
        <f>ROUND(I161*H161,2)</f>
        <v>0</v>
      </c>
      <c r="BL161" s="23" t="s">
        <v>145</v>
      </c>
      <c r="BM161" s="23" t="s">
        <v>241</v>
      </c>
    </row>
    <row r="162" s="11" customFormat="1">
      <c r="B162" s="232"/>
      <c r="C162" s="233"/>
      <c r="D162" s="234" t="s">
        <v>148</v>
      </c>
      <c r="E162" s="235" t="s">
        <v>21</v>
      </c>
      <c r="F162" s="236" t="s">
        <v>242</v>
      </c>
      <c r="G162" s="233"/>
      <c r="H162" s="237">
        <v>40</v>
      </c>
      <c r="I162" s="238"/>
      <c r="J162" s="233"/>
      <c r="K162" s="233"/>
      <c r="L162" s="239"/>
      <c r="M162" s="240"/>
      <c r="N162" s="241"/>
      <c r="O162" s="241"/>
      <c r="P162" s="241"/>
      <c r="Q162" s="241"/>
      <c r="R162" s="241"/>
      <c r="S162" s="241"/>
      <c r="T162" s="242"/>
      <c r="AT162" s="243" t="s">
        <v>148</v>
      </c>
      <c r="AU162" s="243" t="s">
        <v>146</v>
      </c>
      <c r="AV162" s="11" t="s">
        <v>146</v>
      </c>
      <c r="AW162" s="11" t="s">
        <v>35</v>
      </c>
      <c r="AX162" s="11" t="s">
        <v>80</v>
      </c>
      <c r="AY162" s="243" t="s">
        <v>137</v>
      </c>
    </row>
    <row r="163" s="1" customFormat="1" ht="25.5" customHeight="1">
      <c r="B163" s="45"/>
      <c r="C163" s="220" t="s">
        <v>243</v>
      </c>
      <c r="D163" s="220" t="s">
        <v>140</v>
      </c>
      <c r="E163" s="221" t="s">
        <v>244</v>
      </c>
      <c r="F163" s="222" t="s">
        <v>245</v>
      </c>
      <c r="G163" s="223" t="s">
        <v>240</v>
      </c>
      <c r="H163" s="224">
        <v>40</v>
      </c>
      <c r="I163" s="225"/>
      <c r="J163" s="226">
        <f>ROUND(I163*H163,2)</f>
        <v>0</v>
      </c>
      <c r="K163" s="222" t="s">
        <v>144</v>
      </c>
      <c r="L163" s="71"/>
      <c r="M163" s="227" t="s">
        <v>21</v>
      </c>
      <c r="N163" s="228" t="s">
        <v>44</v>
      </c>
      <c r="O163" s="46"/>
      <c r="P163" s="229">
        <f>O163*H163</f>
        <v>0</v>
      </c>
      <c r="Q163" s="229">
        <v>0</v>
      </c>
      <c r="R163" s="229">
        <f>Q163*H163</f>
        <v>0</v>
      </c>
      <c r="S163" s="229">
        <v>0.010999999999999999</v>
      </c>
      <c r="T163" s="230">
        <f>S163*H163</f>
        <v>0.43999999999999995</v>
      </c>
      <c r="AR163" s="23" t="s">
        <v>145</v>
      </c>
      <c r="AT163" s="23" t="s">
        <v>140</v>
      </c>
      <c r="AU163" s="23" t="s">
        <v>146</v>
      </c>
      <c r="AY163" s="23" t="s">
        <v>137</v>
      </c>
      <c r="BE163" s="231">
        <f>IF(N163="základní",J163,0)</f>
        <v>0</v>
      </c>
      <c r="BF163" s="231">
        <f>IF(N163="snížená",J163,0)</f>
        <v>0</v>
      </c>
      <c r="BG163" s="231">
        <f>IF(N163="zákl. přenesená",J163,0)</f>
        <v>0</v>
      </c>
      <c r="BH163" s="231">
        <f>IF(N163="sníž. přenesená",J163,0)</f>
        <v>0</v>
      </c>
      <c r="BI163" s="231">
        <f>IF(N163="nulová",J163,0)</f>
        <v>0</v>
      </c>
      <c r="BJ163" s="23" t="s">
        <v>146</v>
      </c>
      <c r="BK163" s="231">
        <f>ROUND(I163*H163,2)</f>
        <v>0</v>
      </c>
      <c r="BL163" s="23" t="s">
        <v>145</v>
      </c>
      <c r="BM163" s="23" t="s">
        <v>246</v>
      </c>
    </row>
    <row r="164" s="11" customFormat="1">
      <c r="B164" s="232"/>
      <c r="C164" s="233"/>
      <c r="D164" s="234" t="s">
        <v>148</v>
      </c>
      <c r="E164" s="235" t="s">
        <v>21</v>
      </c>
      <c r="F164" s="236" t="s">
        <v>247</v>
      </c>
      <c r="G164" s="233"/>
      <c r="H164" s="237">
        <v>40</v>
      </c>
      <c r="I164" s="238"/>
      <c r="J164" s="233"/>
      <c r="K164" s="233"/>
      <c r="L164" s="239"/>
      <c r="M164" s="240"/>
      <c r="N164" s="241"/>
      <c r="O164" s="241"/>
      <c r="P164" s="241"/>
      <c r="Q164" s="241"/>
      <c r="R164" s="241"/>
      <c r="S164" s="241"/>
      <c r="T164" s="242"/>
      <c r="AT164" s="243" t="s">
        <v>148</v>
      </c>
      <c r="AU164" s="243" t="s">
        <v>146</v>
      </c>
      <c r="AV164" s="11" t="s">
        <v>146</v>
      </c>
      <c r="AW164" s="11" t="s">
        <v>35</v>
      </c>
      <c r="AX164" s="11" t="s">
        <v>80</v>
      </c>
      <c r="AY164" s="243" t="s">
        <v>137</v>
      </c>
    </row>
    <row r="165" s="1" customFormat="1" ht="25.5" customHeight="1">
      <c r="B165" s="45"/>
      <c r="C165" s="220" t="s">
        <v>248</v>
      </c>
      <c r="D165" s="220" t="s">
        <v>140</v>
      </c>
      <c r="E165" s="221" t="s">
        <v>249</v>
      </c>
      <c r="F165" s="222" t="s">
        <v>250</v>
      </c>
      <c r="G165" s="223" t="s">
        <v>143</v>
      </c>
      <c r="H165" s="224">
        <v>19.298999999999999</v>
      </c>
      <c r="I165" s="225"/>
      <c r="J165" s="226">
        <f>ROUND(I165*H165,2)</f>
        <v>0</v>
      </c>
      <c r="K165" s="222" t="s">
        <v>144</v>
      </c>
      <c r="L165" s="71"/>
      <c r="M165" s="227" t="s">
        <v>21</v>
      </c>
      <c r="N165" s="228" t="s">
        <v>44</v>
      </c>
      <c r="O165" s="46"/>
      <c r="P165" s="229">
        <f>O165*H165</f>
        <v>0</v>
      </c>
      <c r="Q165" s="229">
        <v>0</v>
      </c>
      <c r="R165" s="229">
        <f>Q165*H165</f>
        <v>0</v>
      </c>
      <c r="S165" s="229">
        <v>0.050000000000000003</v>
      </c>
      <c r="T165" s="230">
        <f>S165*H165</f>
        <v>0.96494999999999997</v>
      </c>
      <c r="AR165" s="23" t="s">
        <v>145</v>
      </c>
      <c r="AT165" s="23" t="s">
        <v>140</v>
      </c>
      <c r="AU165" s="23" t="s">
        <v>146</v>
      </c>
      <c r="AY165" s="23" t="s">
        <v>137</v>
      </c>
      <c r="BE165" s="231">
        <f>IF(N165="základní",J165,0)</f>
        <v>0</v>
      </c>
      <c r="BF165" s="231">
        <f>IF(N165="snížená",J165,0)</f>
        <v>0</v>
      </c>
      <c r="BG165" s="231">
        <f>IF(N165="zákl. přenesená",J165,0)</f>
        <v>0</v>
      </c>
      <c r="BH165" s="231">
        <f>IF(N165="sníž. přenesená",J165,0)</f>
        <v>0</v>
      </c>
      <c r="BI165" s="231">
        <f>IF(N165="nulová",J165,0)</f>
        <v>0</v>
      </c>
      <c r="BJ165" s="23" t="s">
        <v>146</v>
      </c>
      <c r="BK165" s="231">
        <f>ROUND(I165*H165,2)</f>
        <v>0</v>
      </c>
      <c r="BL165" s="23" t="s">
        <v>145</v>
      </c>
      <c r="BM165" s="23" t="s">
        <v>251</v>
      </c>
    </row>
    <row r="166" s="1" customFormat="1">
      <c r="B166" s="45"/>
      <c r="C166" s="73"/>
      <c r="D166" s="234" t="s">
        <v>164</v>
      </c>
      <c r="E166" s="73"/>
      <c r="F166" s="255" t="s">
        <v>252</v>
      </c>
      <c r="G166" s="73"/>
      <c r="H166" s="73"/>
      <c r="I166" s="190"/>
      <c r="J166" s="73"/>
      <c r="K166" s="73"/>
      <c r="L166" s="71"/>
      <c r="M166" s="256"/>
      <c r="N166" s="46"/>
      <c r="O166" s="46"/>
      <c r="P166" s="46"/>
      <c r="Q166" s="46"/>
      <c r="R166" s="46"/>
      <c r="S166" s="46"/>
      <c r="T166" s="94"/>
      <c r="AT166" s="23" t="s">
        <v>164</v>
      </c>
      <c r="AU166" s="23" t="s">
        <v>146</v>
      </c>
    </row>
    <row r="167" s="11" customFormat="1">
      <c r="B167" s="232"/>
      <c r="C167" s="233"/>
      <c r="D167" s="234" t="s">
        <v>148</v>
      </c>
      <c r="E167" s="235" t="s">
        <v>21</v>
      </c>
      <c r="F167" s="236" t="s">
        <v>160</v>
      </c>
      <c r="G167" s="233"/>
      <c r="H167" s="237">
        <v>19.298999999999999</v>
      </c>
      <c r="I167" s="238"/>
      <c r="J167" s="233"/>
      <c r="K167" s="233"/>
      <c r="L167" s="239"/>
      <c r="M167" s="240"/>
      <c r="N167" s="241"/>
      <c r="O167" s="241"/>
      <c r="P167" s="241"/>
      <c r="Q167" s="241"/>
      <c r="R167" s="241"/>
      <c r="S167" s="241"/>
      <c r="T167" s="242"/>
      <c r="AT167" s="243" t="s">
        <v>148</v>
      </c>
      <c r="AU167" s="243" t="s">
        <v>146</v>
      </c>
      <c r="AV167" s="11" t="s">
        <v>146</v>
      </c>
      <c r="AW167" s="11" t="s">
        <v>35</v>
      </c>
      <c r="AX167" s="11" t="s">
        <v>80</v>
      </c>
      <c r="AY167" s="243" t="s">
        <v>137</v>
      </c>
    </row>
    <row r="168" s="1" customFormat="1" ht="25.5" customHeight="1">
      <c r="B168" s="45"/>
      <c r="C168" s="220" t="s">
        <v>253</v>
      </c>
      <c r="D168" s="220" t="s">
        <v>140</v>
      </c>
      <c r="E168" s="221" t="s">
        <v>254</v>
      </c>
      <c r="F168" s="222" t="s">
        <v>255</v>
      </c>
      <c r="G168" s="223" t="s">
        <v>143</v>
      </c>
      <c r="H168" s="224">
        <v>148.80000000000001</v>
      </c>
      <c r="I168" s="225"/>
      <c r="J168" s="226">
        <f>ROUND(I168*H168,2)</f>
        <v>0</v>
      </c>
      <c r="K168" s="222" t="s">
        <v>144</v>
      </c>
      <c r="L168" s="71"/>
      <c r="M168" s="227" t="s">
        <v>21</v>
      </c>
      <c r="N168" s="228" t="s">
        <v>44</v>
      </c>
      <c r="O168" s="46"/>
      <c r="P168" s="229">
        <f>O168*H168</f>
        <v>0</v>
      </c>
      <c r="Q168" s="229">
        <v>0</v>
      </c>
      <c r="R168" s="229">
        <f>Q168*H168</f>
        <v>0</v>
      </c>
      <c r="S168" s="229">
        <v>0.045999999999999999</v>
      </c>
      <c r="T168" s="230">
        <f>S168*H168</f>
        <v>6.8448000000000002</v>
      </c>
      <c r="AR168" s="23" t="s">
        <v>145</v>
      </c>
      <c r="AT168" s="23" t="s">
        <v>140</v>
      </c>
      <c r="AU168" s="23" t="s">
        <v>146</v>
      </c>
      <c r="AY168" s="23" t="s">
        <v>137</v>
      </c>
      <c r="BE168" s="231">
        <f>IF(N168="základní",J168,0)</f>
        <v>0</v>
      </c>
      <c r="BF168" s="231">
        <f>IF(N168="snížená",J168,0)</f>
        <v>0</v>
      </c>
      <c r="BG168" s="231">
        <f>IF(N168="zákl. přenesená",J168,0)</f>
        <v>0</v>
      </c>
      <c r="BH168" s="231">
        <f>IF(N168="sníž. přenesená",J168,0)</f>
        <v>0</v>
      </c>
      <c r="BI168" s="231">
        <f>IF(N168="nulová",J168,0)</f>
        <v>0</v>
      </c>
      <c r="BJ168" s="23" t="s">
        <v>146</v>
      </c>
      <c r="BK168" s="231">
        <f>ROUND(I168*H168,2)</f>
        <v>0</v>
      </c>
      <c r="BL168" s="23" t="s">
        <v>145</v>
      </c>
      <c r="BM168" s="23" t="s">
        <v>256</v>
      </c>
    </row>
    <row r="169" s="1" customFormat="1">
      <c r="B169" s="45"/>
      <c r="C169" s="73"/>
      <c r="D169" s="234" t="s">
        <v>164</v>
      </c>
      <c r="E169" s="73"/>
      <c r="F169" s="255" t="s">
        <v>252</v>
      </c>
      <c r="G169" s="73"/>
      <c r="H169" s="73"/>
      <c r="I169" s="190"/>
      <c r="J169" s="73"/>
      <c r="K169" s="73"/>
      <c r="L169" s="71"/>
      <c r="M169" s="256"/>
      <c r="N169" s="46"/>
      <c r="O169" s="46"/>
      <c r="P169" s="46"/>
      <c r="Q169" s="46"/>
      <c r="R169" s="46"/>
      <c r="S169" s="46"/>
      <c r="T169" s="94"/>
      <c r="AT169" s="23" t="s">
        <v>164</v>
      </c>
      <c r="AU169" s="23" t="s">
        <v>146</v>
      </c>
    </row>
    <row r="170" s="11" customFormat="1">
      <c r="B170" s="232"/>
      <c r="C170" s="233"/>
      <c r="D170" s="234" t="s">
        <v>148</v>
      </c>
      <c r="E170" s="235" t="s">
        <v>21</v>
      </c>
      <c r="F170" s="236" t="s">
        <v>169</v>
      </c>
      <c r="G170" s="233"/>
      <c r="H170" s="237">
        <v>148.80000000000001</v>
      </c>
      <c r="I170" s="238"/>
      <c r="J170" s="233"/>
      <c r="K170" s="233"/>
      <c r="L170" s="239"/>
      <c r="M170" s="240"/>
      <c r="N170" s="241"/>
      <c r="O170" s="241"/>
      <c r="P170" s="241"/>
      <c r="Q170" s="241"/>
      <c r="R170" s="241"/>
      <c r="S170" s="241"/>
      <c r="T170" s="242"/>
      <c r="AT170" s="243" t="s">
        <v>148</v>
      </c>
      <c r="AU170" s="243" t="s">
        <v>146</v>
      </c>
      <c r="AV170" s="11" t="s">
        <v>146</v>
      </c>
      <c r="AW170" s="11" t="s">
        <v>35</v>
      </c>
      <c r="AX170" s="11" t="s">
        <v>80</v>
      </c>
      <c r="AY170" s="243" t="s">
        <v>137</v>
      </c>
    </row>
    <row r="171" s="10" customFormat="1" ht="29.88" customHeight="1">
      <c r="B171" s="204"/>
      <c r="C171" s="205"/>
      <c r="D171" s="206" t="s">
        <v>71</v>
      </c>
      <c r="E171" s="218" t="s">
        <v>257</v>
      </c>
      <c r="F171" s="218" t="s">
        <v>258</v>
      </c>
      <c r="G171" s="205"/>
      <c r="H171" s="205"/>
      <c r="I171" s="208"/>
      <c r="J171" s="219">
        <f>BK171</f>
        <v>0</v>
      </c>
      <c r="K171" s="205"/>
      <c r="L171" s="210"/>
      <c r="M171" s="211"/>
      <c r="N171" s="212"/>
      <c r="O171" s="212"/>
      <c r="P171" s="213">
        <f>SUM(P172:P181)</f>
        <v>0</v>
      </c>
      <c r="Q171" s="212"/>
      <c r="R171" s="213">
        <f>SUM(R172:R181)</f>
        <v>0</v>
      </c>
      <c r="S171" s="212"/>
      <c r="T171" s="214">
        <f>SUM(T172:T181)</f>
        <v>0</v>
      </c>
      <c r="AR171" s="215" t="s">
        <v>80</v>
      </c>
      <c r="AT171" s="216" t="s">
        <v>71</v>
      </c>
      <c r="AU171" s="216" t="s">
        <v>80</v>
      </c>
      <c r="AY171" s="215" t="s">
        <v>137</v>
      </c>
      <c r="BK171" s="217">
        <f>SUM(BK172:BK181)</f>
        <v>0</v>
      </c>
    </row>
    <row r="172" s="1" customFormat="1" ht="38.25" customHeight="1">
      <c r="B172" s="45"/>
      <c r="C172" s="220" t="s">
        <v>9</v>
      </c>
      <c r="D172" s="220" t="s">
        <v>140</v>
      </c>
      <c r="E172" s="221" t="s">
        <v>259</v>
      </c>
      <c r="F172" s="222" t="s">
        <v>260</v>
      </c>
      <c r="G172" s="223" t="s">
        <v>261</v>
      </c>
      <c r="H172" s="224">
        <v>22.962</v>
      </c>
      <c r="I172" s="225"/>
      <c r="J172" s="226">
        <f>ROUND(I172*H172,2)</f>
        <v>0</v>
      </c>
      <c r="K172" s="222" t="s">
        <v>144</v>
      </c>
      <c r="L172" s="71"/>
      <c r="M172" s="227" t="s">
        <v>21</v>
      </c>
      <c r="N172" s="228" t="s">
        <v>44</v>
      </c>
      <c r="O172" s="46"/>
      <c r="P172" s="229">
        <f>O172*H172</f>
        <v>0</v>
      </c>
      <c r="Q172" s="229">
        <v>0</v>
      </c>
      <c r="R172" s="229">
        <f>Q172*H172</f>
        <v>0</v>
      </c>
      <c r="S172" s="229">
        <v>0</v>
      </c>
      <c r="T172" s="230">
        <f>S172*H172</f>
        <v>0</v>
      </c>
      <c r="AR172" s="23" t="s">
        <v>145</v>
      </c>
      <c r="AT172" s="23" t="s">
        <v>140</v>
      </c>
      <c r="AU172" s="23" t="s">
        <v>146</v>
      </c>
      <c r="AY172" s="23" t="s">
        <v>137</v>
      </c>
      <c r="BE172" s="231">
        <f>IF(N172="základní",J172,0)</f>
        <v>0</v>
      </c>
      <c r="BF172" s="231">
        <f>IF(N172="snížená",J172,0)</f>
        <v>0</v>
      </c>
      <c r="BG172" s="231">
        <f>IF(N172="zákl. přenesená",J172,0)</f>
        <v>0</v>
      </c>
      <c r="BH172" s="231">
        <f>IF(N172="sníž. přenesená",J172,0)</f>
        <v>0</v>
      </c>
      <c r="BI172" s="231">
        <f>IF(N172="nulová",J172,0)</f>
        <v>0</v>
      </c>
      <c r="BJ172" s="23" t="s">
        <v>146</v>
      </c>
      <c r="BK172" s="231">
        <f>ROUND(I172*H172,2)</f>
        <v>0</v>
      </c>
      <c r="BL172" s="23" t="s">
        <v>145</v>
      </c>
      <c r="BM172" s="23" t="s">
        <v>262</v>
      </c>
    </row>
    <row r="173" s="1" customFormat="1">
      <c r="B173" s="45"/>
      <c r="C173" s="73"/>
      <c r="D173" s="234" t="s">
        <v>164</v>
      </c>
      <c r="E173" s="73"/>
      <c r="F173" s="255" t="s">
        <v>263</v>
      </c>
      <c r="G173" s="73"/>
      <c r="H173" s="73"/>
      <c r="I173" s="190"/>
      <c r="J173" s="73"/>
      <c r="K173" s="73"/>
      <c r="L173" s="71"/>
      <c r="M173" s="256"/>
      <c r="N173" s="46"/>
      <c r="O173" s="46"/>
      <c r="P173" s="46"/>
      <c r="Q173" s="46"/>
      <c r="R173" s="46"/>
      <c r="S173" s="46"/>
      <c r="T173" s="94"/>
      <c r="AT173" s="23" t="s">
        <v>164</v>
      </c>
      <c r="AU173" s="23" t="s">
        <v>146</v>
      </c>
    </row>
    <row r="174" s="1" customFormat="1" ht="25.5" customHeight="1">
      <c r="B174" s="45"/>
      <c r="C174" s="220" t="s">
        <v>264</v>
      </c>
      <c r="D174" s="220" t="s">
        <v>140</v>
      </c>
      <c r="E174" s="221" t="s">
        <v>265</v>
      </c>
      <c r="F174" s="222" t="s">
        <v>266</v>
      </c>
      <c r="G174" s="223" t="s">
        <v>261</v>
      </c>
      <c r="H174" s="224">
        <v>22.962</v>
      </c>
      <c r="I174" s="225"/>
      <c r="J174" s="226">
        <f>ROUND(I174*H174,2)</f>
        <v>0</v>
      </c>
      <c r="K174" s="222" t="s">
        <v>144</v>
      </c>
      <c r="L174" s="71"/>
      <c r="M174" s="227" t="s">
        <v>21</v>
      </c>
      <c r="N174" s="228" t="s">
        <v>44</v>
      </c>
      <c r="O174" s="46"/>
      <c r="P174" s="229">
        <f>O174*H174</f>
        <v>0</v>
      </c>
      <c r="Q174" s="229">
        <v>0</v>
      </c>
      <c r="R174" s="229">
        <f>Q174*H174</f>
        <v>0</v>
      </c>
      <c r="S174" s="229">
        <v>0</v>
      </c>
      <c r="T174" s="230">
        <f>S174*H174</f>
        <v>0</v>
      </c>
      <c r="AR174" s="23" t="s">
        <v>145</v>
      </c>
      <c r="AT174" s="23" t="s">
        <v>140</v>
      </c>
      <c r="AU174" s="23" t="s">
        <v>146</v>
      </c>
      <c r="AY174" s="23" t="s">
        <v>137</v>
      </c>
      <c r="BE174" s="231">
        <f>IF(N174="základní",J174,0)</f>
        <v>0</v>
      </c>
      <c r="BF174" s="231">
        <f>IF(N174="snížená",J174,0)</f>
        <v>0</v>
      </c>
      <c r="BG174" s="231">
        <f>IF(N174="zákl. přenesená",J174,0)</f>
        <v>0</v>
      </c>
      <c r="BH174" s="231">
        <f>IF(N174="sníž. přenesená",J174,0)</f>
        <v>0</v>
      </c>
      <c r="BI174" s="231">
        <f>IF(N174="nulová",J174,0)</f>
        <v>0</v>
      </c>
      <c r="BJ174" s="23" t="s">
        <v>146</v>
      </c>
      <c r="BK174" s="231">
        <f>ROUND(I174*H174,2)</f>
        <v>0</v>
      </c>
      <c r="BL174" s="23" t="s">
        <v>145</v>
      </c>
      <c r="BM174" s="23" t="s">
        <v>267</v>
      </c>
    </row>
    <row r="175" s="1" customFormat="1">
      <c r="B175" s="45"/>
      <c r="C175" s="73"/>
      <c r="D175" s="234" t="s">
        <v>164</v>
      </c>
      <c r="E175" s="73"/>
      <c r="F175" s="255" t="s">
        <v>268</v>
      </c>
      <c r="G175" s="73"/>
      <c r="H175" s="73"/>
      <c r="I175" s="190"/>
      <c r="J175" s="73"/>
      <c r="K175" s="73"/>
      <c r="L175" s="71"/>
      <c r="M175" s="256"/>
      <c r="N175" s="46"/>
      <c r="O175" s="46"/>
      <c r="P175" s="46"/>
      <c r="Q175" s="46"/>
      <c r="R175" s="46"/>
      <c r="S175" s="46"/>
      <c r="T175" s="94"/>
      <c r="AT175" s="23" t="s">
        <v>164</v>
      </c>
      <c r="AU175" s="23" t="s">
        <v>146</v>
      </c>
    </row>
    <row r="176" s="1" customFormat="1" ht="25.5" customHeight="1">
      <c r="B176" s="45"/>
      <c r="C176" s="220" t="s">
        <v>269</v>
      </c>
      <c r="D176" s="220" t="s">
        <v>140</v>
      </c>
      <c r="E176" s="221" t="s">
        <v>270</v>
      </c>
      <c r="F176" s="222" t="s">
        <v>271</v>
      </c>
      <c r="G176" s="223" t="s">
        <v>261</v>
      </c>
      <c r="H176" s="224">
        <v>436.27800000000002</v>
      </c>
      <c r="I176" s="225"/>
      <c r="J176" s="226">
        <f>ROUND(I176*H176,2)</f>
        <v>0</v>
      </c>
      <c r="K176" s="222" t="s">
        <v>144</v>
      </c>
      <c r="L176" s="71"/>
      <c r="M176" s="227" t="s">
        <v>21</v>
      </c>
      <c r="N176" s="228" t="s">
        <v>44</v>
      </c>
      <c r="O176" s="46"/>
      <c r="P176" s="229">
        <f>O176*H176</f>
        <v>0</v>
      </c>
      <c r="Q176" s="229">
        <v>0</v>
      </c>
      <c r="R176" s="229">
        <f>Q176*H176</f>
        <v>0</v>
      </c>
      <c r="S176" s="229">
        <v>0</v>
      </c>
      <c r="T176" s="230">
        <f>S176*H176</f>
        <v>0</v>
      </c>
      <c r="AR176" s="23" t="s">
        <v>145</v>
      </c>
      <c r="AT176" s="23" t="s">
        <v>140</v>
      </c>
      <c r="AU176" s="23" t="s">
        <v>146</v>
      </c>
      <c r="AY176" s="23" t="s">
        <v>137</v>
      </c>
      <c r="BE176" s="231">
        <f>IF(N176="základní",J176,0)</f>
        <v>0</v>
      </c>
      <c r="BF176" s="231">
        <f>IF(N176="snížená",J176,0)</f>
        <v>0</v>
      </c>
      <c r="BG176" s="231">
        <f>IF(N176="zákl. přenesená",J176,0)</f>
        <v>0</v>
      </c>
      <c r="BH176" s="231">
        <f>IF(N176="sníž. přenesená",J176,0)</f>
        <v>0</v>
      </c>
      <c r="BI176" s="231">
        <f>IF(N176="nulová",J176,0)</f>
        <v>0</v>
      </c>
      <c r="BJ176" s="23" t="s">
        <v>146</v>
      </c>
      <c r="BK176" s="231">
        <f>ROUND(I176*H176,2)</f>
        <v>0</v>
      </c>
      <c r="BL176" s="23" t="s">
        <v>145</v>
      </c>
      <c r="BM176" s="23" t="s">
        <v>272</v>
      </c>
    </row>
    <row r="177" s="1" customFormat="1">
      <c r="B177" s="45"/>
      <c r="C177" s="73"/>
      <c r="D177" s="234" t="s">
        <v>164</v>
      </c>
      <c r="E177" s="73"/>
      <c r="F177" s="255" t="s">
        <v>268</v>
      </c>
      <c r="G177" s="73"/>
      <c r="H177" s="73"/>
      <c r="I177" s="190"/>
      <c r="J177" s="73"/>
      <c r="K177" s="73"/>
      <c r="L177" s="71"/>
      <c r="M177" s="256"/>
      <c r="N177" s="46"/>
      <c r="O177" s="46"/>
      <c r="P177" s="46"/>
      <c r="Q177" s="46"/>
      <c r="R177" s="46"/>
      <c r="S177" s="46"/>
      <c r="T177" s="94"/>
      <c r="AT177" s="23" t="s">
        <v>164</v>
      </c>
      <c r="AU177" s="23" t="s">
        <v>146</v>
      </c>
    </row>
    <row r="178" s="11" customFormat="1">
      <c r="B178" s="232"/>
      <c r="C178" s="233"/>
      <c r="D178" s="234" t="s">
        <v>148</v>
      </c>
      <c r="E178" s="233"/>
      <c r="F178" s="236" t="s">
        <v>273</v>
      </c>
      <c r="G178" s="233"/>
      <c r="H178" s="237">
        <v>436.27800000000002</v>
      </c>
      <c r="I178" s="238"/>
      <c r="J178" s="233"/>
      <c r="K178" s="233"/>
      <c r="L178" s="239"/>
      <c r="M178" s="240"/>
      <c r="N178" s="241"/>
      <c r="O178" s="241"/>
      <c r="P178" s="241"/>
      <c r="Q178" s="241"/>
      <c r="R178" s="241"/>
      <c r="S178" s="241"/>
      <c r="T178" s="242"/>
      <c r="AT178" s="243" t="s">
        <v>148</v>
      </c>
      <c r="AU178" s="243" t="s">
        <v>146</v>
      </c>
      <c r="AV178" s="11" t="s">
        <v>146</v>
      </c>
      <c r="AW178" s="11" t="s">
        <v>6</v>
      </c>
      <c r="AX178" s="11" t="s">
        <v>80</v>
      </c>
      <c r="AY178" s="243" t="s">
        <v>137</v>
      </c>
    </row>
    <row r="179" s="1" customFormat="1" ht="38.25" customHeight="1">
      <c r="B179" s="45"/>
      <c r="C179" s="220" t="s">
        <v>274</v>
      </c>
      <c r="D179" s="220" t="s">
        <v>140</v>
      </c>
      <c r="E179" s="221" t="s">
        <v>275</v>
      </c>
      <c r="F179" s="222" t="s">
        <v>276</v>
      </c>
      <c r="G179" s="223" t="s">
        <v>261</v>
      </c>
      <c r="H179" s="224">
        <v>22.994</v>
      </c>
      <c r="I179" s="225"/>
      <c r="J179" s="226">
        <f>ROUND(I179*H179,2)</f>
        <v>0</v>
      </c>
      <c r="K179" s="222" t="s">
        <v>144</v>
      </c>
      <c r="L179" s="71"/>
      <c r="M179" s="227" t="s">
        <v>21</v>
      </c>
      <c r="N179" s="228" t="s">
        <v>44</v>
      </c>
      <c r="O179" s="46"/>
      <c r="P179" s="229">
        <f>O179*H179</f>
        <v>0</v>
      </c>
      <c r="Q179" s="229">
        <v>0</v>
      </c>
      <c r="R179" s="229">
        <f>Q179*H179</f>
        <v>0</v>
      </c>
      <c r="S179" s="229">
        <v>0</v>
      </c>
      <c r="T179" s="230">
        <f>S179*H179</f>
        <v>0</v>
      </c>
      <c r="AR179" s="23" t="s">
        <v>145</v>
      </c>
      <c r="AT179" s="23" t="s">
        <v>140</v>
      </c>
      <c r="AU179" s="23" t="s">
        <v>146</v>
      </c>
      <c r="AY179" s="23" t="s">
        <v>137</v>
      </c>
      <c r="BE179" s="231">
        <f>IF(N179="základní",J179,0)</f>
        <v>0</v>
      </c>
      <c r="BF179" s="231">
        <f>IF(N179="snížená",J179,0)</f>
        <v>0</v>
      </c>
      <c r="BG179" s="231">
        <f>IF(N179="zákl. přenesená",J179,0)</f>
        <v>0</v>
      </c>
      <c r="BH179" s="231">
        <f>IF(N179="sníž. přenesená",J179,0)</f>
        <v>0</v>
      </c>
      <c r="BI179" s="231">
        <f>IF(N179="nulová",J179,0)</f>
        <v>0</v>
      </c>
      <c r="BJ179" s="23" t="s">
        <v>146</v>
      </c>
      <c r="BK179" s="231">
        <f>ROUND(I179*H179,2)</f>
        <v>0</v>
      </c>
      <c r="BL179" s="23" t="s">
        <v>145</v>
      </c>
      <c r="BM179" s="23" t="s">
        <v>277</v>
      </c>
    </row>
    <row r="180" s="1" customFormat="1">
      <c r="B180" s="45"/>
      <c r="C180" s="73"/>
      <c r="D180" s="234" t="s">
        <v>164</v>
      </c>
      <c r="E180" s="73"/>
      <c r="F180" s="255" t="s">
        <v>278</v>
      </c>
      <c r="G180" s="73"/>
      <c r="H180" s="73"/>
      <c r="I180" s="190"/>
      <c r="J180" s="73"/>
      <c r="K180" s="73"/>
      <c r="L180" s="71"/>
      <c r="M180" s="256"/>
      <c r="N180" s="46"/>
      <c r="O180" s="46"/>
      <c r="P180" s="46"/>
      <c r="Q180" s="46"/>
      <c r="R180" s="46"/>
      <c r="S180" s="46"/>
      <c r="T180" s="94"/>
      <c r="AT180" s="23" t="s">
        <v>164</v>
      </c>
      <c r="AU180" s="23" t="s">
        <v>146</v>
      </c>
    </row>
    <row r="181" s="11" customFormat="1">
      <c r="B181" s="232"/>
      <c r="C181" s="233"/>
      <c r="D181" s="234" t="s">
        <v>148</v>
      </c>
      <c r="E181" s="235" t="s">
        <v>21</v>
      </c>
      <c r="F181" s="236" t="s">
        <v>279</v>
      </c>
      <c r="G181" s="233"/>
      <c r="H181" s="237">
        <v>22.994</v>
      </c>
      <c r="I181" s="238"/>
      <c r="J181" s="233"/>
      <c r="K181" s="233"/>
      <c r="L181" s="239"/>
      <c r="M181" s="240"/>
      <c r="N181" s="241"/>
      <c r="O181" s="241"/>
      <c r="P181" s="241"/>
      <c r="Q181" s="241"/>
      <c r="R181" s="241"/>
      <c r="S181" s="241"/>
      <c r="T181" s="242"/>
      <c r="AT181" s="243" t="s">
        <v>148</v>
      </c>
      <c r="AU181" s="243" t="s">
        <v>146</v>
      </c>
      <c r="AV181" s="11" t="s">
        <v>146</v>
      </c>
      <c r="AW181" s="11" t="s">
        <v>35</v>
      </c>
      <c r="AX181" s="11" t="s">
        <v>80</v>
      </c>
      <c r="AY181" s="243" t="s">
        <v>137</v>
      </c>
    </row>
    <row r="182" s="10" customFormat="1" ht="29.88" customHeight="1">
      <c r="B182" s="204"/>
      <c r="C182" s="205"/>
      <c r="D182" s="206" t="s">
        <v>71</v>
      </c>
      <c r="E182" s="218" t="s">
        <v>280</v>
      </c>
      <c r="F182" s="218" t="s">
        <v>281</v>
      </c>
      <c r="G182" s="205"/>
      <c r="H182" s="205"/>
      <c r="I182" s="208"/>
      <c r="J182" s="219">
        <f>BK182</f>
        <v>0</v>
      </c>
      <c r="K182" s="205"/>
      <c r="L182" s="210"/>
      <c r="M182" s="211"/>
      <c r="N182" s="212"/>
      <c r="O182" s="212"/>
      <c r="P182" s="213">
        <f>SUM(P183:P191)</f>
        <v>0</v>
      </c>
      <c r="Q182" s="212"/>
      <c r="R182" s="213">
        <f>SUM(R183:R191)</f>
        <v>0</v>
      </c>
      <c r="S182" s="212"/>
      <c r="T182" s="214">
        <f>SUM(T183:T191)</f>
        <v>0</v>
      </c>
      <c r="AR182" s="215" t="s">
        <v>80</v>
      </c>
      <c r="AT182" s="216" t="s">
        <v>71</v>
      </c>
      <c r="AU182" s="216" t="s">
        <v>80</v>
      </c>
      <c r="AY182" s="215" t="s">
        <v>137</v>
      </c>
      <c r="BK182" s="217">
        <f>SUM(BK183:BK191)</f>
        <v>0</v>
      </c>
    </row>
    <row r="183" s="1" customFormat="1" ht="38.25" customHeight="1">
      <c r="B183" s="45"/>
      <c r="C183" s="220" t="s">
        <v>282</v>
      </c>
      <c r="D183" s="220" t="s">
        <v>140</v>
      </c>
      <c r="E183" s="221" t="s">
        <v>283</v>
      </c>
      <c r="F183" s="222" t="s">
        <v>284</v>
      </c>
      <c r="G183" s="223" t="s">
        <v>261</v>
      </c>
      <c r="H183" s="224">
        <v>8.4779999999999998</v>
      </c>
      <c r="I183" s="225"/>
      <c r="J183" s="226">
        <f>ROUND(I183*H183,2)</f>
        <v>0</v>
      </c>
      <c r="K183" s="222" t="s">
        <v>144</v>
      </c>
      <c r="L183" s="71"/>
      <c r="M183" s="227" t="s">
        <v>21</v>
      </c>
      <c r="N183" s="228" t="s">
        <v>44</v>
      </c>
      <c r="O183" s="46"/>
      <c r="P183" s="229">
        <f>O183*H183</f>
        <v>0</v>
      </c>
      <c r="Q183" s="229">
        <v>0</v>
      </c>
      <c r="R183" s="229">
        <f>Q183*H183</f>
        <v>0</v>
      </c>
      <c r="S183" s="229">
        <v>0</v>
      </c>
      <c r="T183" s="230">
        <f>S183*H183</f>
        <v>0</v>
      </c>
      <c r="AR183" s="23" t="s">
        <v>145</v>
      </c>
      <c r="AT183" s="23" t="s">
        <v>140</v>
      </c>
      <c r="AU183" s="23" t="s">
        <v>146</v>
      </c>
      <c r="AY183" s="23" t="s">
        <v>137</v>
      </c>
      <c r="BE183" s="231">
        <f>IF(N183="základní",J183,0)</f>
        <v>0</v>
      </c>
      <c r="BF183" s="231">
        <f>IF(N183="snížená",J183,0)</f>
        <v>0</v>
      </c>
      <c r="BG183" s="231">
        <f>IF(N183="zákl. přenesená",J183,0)</f>
        <v>0</v>
      </c>
      <c r="BH183" s="231">
        <f>IF(N183="sníž. přenesená",J183,0)</f>
        <v>0</v>
      </c>
      <c r="BI183" s="231">
        <f>IF(N183="nulová",J183,0)</f>
        <v>0</v>
      </c>
      <c r="BJ183" s="23" t="s">
        <v>146</v>
      </c>
      <c r="BK183" s="231">
        <f>ROUND(I183*H183,2)</f>
        <v>0</v>
      </c>
      <c r="BL183" s="23" t="s">
        <v>145</v>
      </c>
      <c r="BM183" s="23" t="s">
        <v>285</v>
      </c>
    </row>
    <row r="184" s="1" customFormat="1">
      <c r="B184" s="45"/>
      <c r="C184" s="73"/>
      <c r="D184" s="234" t="s">
        <v>164</v>
      </c>
      <c r="E184" s="73"/>
      <c r="F184" s="255" t="s">
        <v>286</v>
      </c>
      <c r="G184" s="73"/>
      <c r="H184" s="73"/>
      <c r="I184" s="190"/>
      <c r="J184" s="73"/>
      <c r="K184" s="73"/>
      <c r="L184" s="71"/>
      <c r="M184" s="256"/>
      <c r="N184" s="46"/>
      <c r="O184" s="46"/>
      <c r="P184" s="46"/>
      <c r="Q184" s="46"/>
      <c r="R184" s="46"/>
      <c r="S184" s="46"/>
      <c r="T184" s="94"/>
      <c r="AT184" s="23" t="s">
        <v>164</v>
      </c>
      <c r="AU184" s="23" t="s">
        <v>146</v>
      </c>
    </row>
    <row r="185" s="1" customFormat="1" ht="51" customHeight="1">
      <c r="B185" s="45"/>
      <c r="C185" s="220" t="s">
        <v>287</v>
      </c>
      <c r="D185" s="220" t="s">
        <v>140</v>
      </c>
      <c r="E185" s="221" t="s">
        <v>288</v>
      </c>
      <c r="F185" s="222" t="s">
        <v>289</v>
      </c>
      <c r="G185" s="223" t="s">
        <v>261</v>
      </c>
      <c r="H185" s="224">
        <v>8.4779999999999998</v>
      </c>
      <c r="I185" s="225"/>
      <c r="J185" s="226">
        <f>ROUND(I185*H185,2)</f>
        <v>0</v>
      </c>
      <c r="K185" s="222" t="s">
        <v>144</v>
      </c>
      <c r="L185" s="71"/>
      <c r="M185" s="227" t="s">
        <v>21</v>
      </c>
      <c r="N185" s="228" t="s">
        <v>44</v>
      </c>
      <c r="O185" s="46"/>
      <c r="P185" s="229">
        <f>O185*H185</f>
        <v>0</v>
      </c>
      <c r="Q185" s="229">
        <v>0</v>
      </c>
      <c r="R185" s="229">
        <f>Q185*H185</f>
        <v>0</v>
      </c>
      <c r="S185" s="229">
        <v>0</v>
      </c>
      <c r="T185" s="230">
        <f>S185*H185</f>
        <v>0</v>
      </c>
      <c r="AR185" s="23" t="s">
        <v>145</v>
      </c>
      <c r="AT185" s="23" t="s">
        <v>140</v>
      </c>
      <c r="AU185" s="23" t="s">
        <v>146</v>
      </c>
      <c r="AY185" s="23" t="s">
        <v>137</v>
      </c>
      <c r="BE185" s="231">
        <f>IF(N185="základní",J185,0)</f>
        <v>0</v>
      </c>
      <c r="BF185" s="231">
        <f>IF(N185="snížená",J185,0)</f>
        <v>0</v>
      </c>
      <c r="BG185" s="231">
        <f>IF(N185="zákl. přenesená",J185,0)</f>
        <v>0</v>
      </c>
      <c r="BH185" s="231">
        <f>IF(N185="sníž. přenesená",J185,0)</f>
        <v>0</v>
      </c>
      <c r="BI185" s="231">
        <f>IF(N185="nulová",J185,0)</f>
        <v>0</v>
      </c>
      <c r="BJ185" s="23" t="s">
        <v>146</v>
      </c>
      <c r="BK185" s="231">
        <f>ROUND(I185*H185,2)</f>
        <v>0</v>
      </c>
      <c r="BL185" s="23" t="s">
        <v>145</v>
      </c>
      <c r="BM185" s="23" t="s">
        <v>290</v>
      </c>
    </row>
    <row r="186" s="1" customFormat="1">
      <c r="B186" s="45"/>
      <c r="C186" s="73"/>
      <c r="D186" s="234" t="s">
        <v>164</v>
      </c>
      <c r="E186" s="73"/>
      <c r="F186" s="255" t="s">
        <v>286</v>
      </c>
      <c r="G186" s="73"/>
      <c r="H186" s="73"/>
      <c r="I186" s="190"/>
      <c r="J186" s="73"/>
      <c r="K186" s="73"/>
      <c r="L186" s="71"/>
      <c r="M186" s="256"/>
      <c r="N186" s="46"/>
      <c r="O186" s="46"/>
      <c r="P186" s="46"/>
      <c r="Q186" s="46"/>
      <c r="R186" s="46"/>
      <c r="S186" s="46"/>
      <c r="T186" s="94"/>
      <c r="AT186" s="23" t="s">
        <v>164</v>
      </c>
      <c r="AU186" s="23" t="s">
        <v>146</v>
      </c>
    </row>
    <row r="187" s="1" customFormat="1" ht="51" customHeight="1">
      <c r="B187" s="45"/>
      <c r="C187" s="220" t="s">
        <v>291</v>
      </c>
      <c r="D187" s="220" t="s">
        <v>140</v>
      </c>
      <c r="E187" s="221" t="s">
        <v>292</v>
      </c>
      <c r="F187" s="222" t="s">
        <v>293</v>
      </c>
      <c r="G187" s="223" t="s">
        <v>261</v>
      </c>
      <c r="H187" s="224">
        <v>8.4779999999999998</v>
      </c>
      <c r="I187" s="225"/>
      <c r="J187" s="226">
        <f>ROUND(I187*H187,2)</f>
        <v>0</v>
      </c>
      <c r="K187" s="222" t="s">
        <v>144</v>
      </c>
      <c r="L187" s="71"/>
      <c r="M187" s="227" t="s">
        <v>21</v>
      </c>
      <c r="N187" s="228" t="s">
        <v>44</v>
      </c>
      <c r="O187" s="46"/>
      <c r="P187" s="229">
        <f>O187*H187</f>
        <v>0</v>
      </c>
      <c r="Q187" s="229">
        <v>0</v>
      </c>
      <c r="R187" s="229">
        <f>Q187*H187</f>
        <v>0</v>
      </c>
      <c r="S187" s="229">
        <v>0</v>
      </c>
      <c r="T187" s="230">
        <f>S187*H187</f>
        <v>0</v>
      </c>
      <c r="AR187" s="23" t="s">
        <v>145</v>
      </c>
      <c r="AT187" s="23" t="s">
        <v>140</v>
      </c>
      <c r="AU187" s="23" t="s">
        <v>146</v>
      </c>
      <c r="AY187" s="23" t="s">
        <v>137</v>
      </c>
      <c r="BE187" s="231">
        <f>IF(N187="základní",J187,0)</f>
        <v>0</v>
      </c>
      <c r="BF187" s="231">
        <f>IF(N187="snížená",J187,0)</f>
        <v>0</v>
      </c>
      <c r="BG187" s="231">
        <f>IF(N187="zákl. přenesená",J187,0)</f>
        <v>0</v>
      </c>
      <c r="BH187" s="231">
        <f>IF(N187="sníž. přenesená",J187,0)</f>
        <v>0</v>
      </c>
      <c r="BI187" s="231">
        <f>IF(N187="nulová",J187,0)</f>
        <v>0</v>
      </c>
      <c r="BJ187" s="23" t="s">
        <v>146</v>
      </c>
      <c r="BK187" s="231">
        <f>ROUND(I187*H187,2)</f>
        <v>0</v>
      </c>
      <c r="BL187" s="23" t="s">
        <v>145</v>
      </c>
      <c r="BM187" s="23" t="s">
        <v>294</v>
      </c>
    </row>
    <row r="188" s="1" customFormat="1">
      <c r="B188" s="45"/>
      <c r="C188" s="73"/>
      <c r="D188" s="234" t="s">
        <v>164</v>
      </c>
      <c r="E188" s="73"/>
      <c r="F188" s="255" t="s">
        <v>286</v>
      </c>
      <c r="G188" s="73"/>
      <c r="H188" s="73"/>
      <c r="I188" s="190"/>
      <c r="J188" s="73"/>
      <c r="K188" s="73"/>
      <c r="L188" s="71"/>
      <c r="M188" s="256"/>
      <c r="N188" s="46"/>
      <c r="O188" s="46"/>
      <c r="P188" s="46"/>
      <c r="Q188" s="46"/>
      <c r="R188" s="46"/>
      <c r="S188" s="46"/>
      <c r="T188" s="94"/>
      <c r="AT188" s="23" t="s">
        <v>164</v>
      </c>
      <c r="AU188" s="23" t="s">
        <v>146</v>
      </c>
    </row>
    <row r="189" s="1" customFormat="1" ht="51" customHeight="1">
      <c r="B189" s="45"/>
      <c r="C189" s="220" t="s">
        <v>295</v>
      </c>
      <c r="D189" s="220" t="s">
        <v>140</v>
      </c>
      <c r="E189" s="221" t="s">
        <v>296</v>
      </c>
      <c r="F189" s="222" t="s">
        <v>297</v>
      </c>
      <c r="G189" s="223" t="s">
        <v>261</v>
      </c>
      <c r="H189" s="224">
        <v>25.434000000000001</v>
      </c>
      <c r="I189" s="225"/>
      <c r="J189" s="226">
        <f>ROUND(I189*H189,2)</f>
        <v>0</v>
      </c>
      <c r="K189" s="222" t="s">
        <v>144</v>
      </c>
      <c r="L189" s="71"/>
      <c r="M189" s="227" t="s">
        <v>21</v>
      </c>
      <c r="N189" s="228" t="s">
        <v>44</v>
      </c>
      <c r="O189" s="46"/>
      <c r="P189" s="229">
        <f>O189*H189</f>
        <v>0</v>
      </c>
      <c r="Q189" s="229">
        <v>0</v>
      </c>
      <c r="R189" s="229">
        <f>Q189*H189</f>
        <v>0</v>
      </c>
      <c r="S189" s="229">
        <v>0</v>
      </c>
      <c r="T189" s="230">
        <f>S189*H189</f>
        <v>0</v>
      </c>
      <c r="AR189" s="23" t="s">
        <v>145</v>
      </c>
      <c r="AT189" s="23" t="s">
        <v>140</v>
      </c>
      <c r="AU189" s="23" t="s">
        <v>146</v>
      </c>
      <c r="AY189" s="23" t="s">
        <v>137</v>
      </c>
      <c r="BE189" s="231">
        <f>IF(N189="základní",J189,0)</f>
        <v>0</v>
      </c>
      <c r="BF189" s="231">
        <f>IF(N189="snížená",J189,0)</f>
        <v>0</v>
      </c>
      <c r="BG189" s="231">
        <f>IF(N189="zákl. přenesená",J189,0)</f>
        <v>0</v>
      </c>
      <c r="BH189" s="231">
        <f>IF(N189="sníž. přenesená",J189,0)</f>
        <v>0</v>
      </c>
      <c r="BI189" s="231">
        <f>IF(N189="nulová",J189,0)</f>
        <v>0</v>
      </c>
      <c r="BJ189" s="23" t="s">
        <v>146</v>
      </c>
      <c r="BK189" s="231">
        <f>ROUND(I189*H189,2)</f>
        <v>0</v>
      </c>
      <c r="BL189" s="23" t="s">
        <v>145</v>
      </c>
      <c r="BM189" s="23" t="s">
        <v>298</v>
      </c>
    </row>
    <row r="190" s="1" customFormat="1">
      <c r="B190" s="45"/>
      <c r="C190" s="73"/>
      <c r="D190" s="234" t="s">
        <v>164</v>
      </c>
      <c r="E190" s="73"/>
      <c r="F190" s="255" t="s">
        <v>286</v>
      </c>
      <c r="G190" s="73"/>
      <c r="H190" s="73"/>
      <c r="I190" s="190"/>
      <c r="J190" s="73"/>
      <c r="K190" s="73"/>
      <c r="L190" s="71"/>
      <c r="M190" s="256"/>
      <c r="N190" s="46"/>
      <c r="O190" s="46"/>
      <c r="P190" s="46"/>
      <c r="Q190" s="46"/>
      <c r="R190" s="46"/>
      <c r="S190" s="46"/>
      <c r="T190" s="94"/>
      <c r="AT190" s="23" t="s">
        <v>164</v>
      </c>
      <c r="AU190" s="23" t="s">
        <v>146</v>
      </c>
    </row>
    <row r="191" s="11" customFormat="1">
      <c r="B191" s="232"/>
      <c r="C191" s="233"/>
      <c r="D191" s="234" t="s">
        <v>148</v>
      </c>
      <c r="E191" s="233"/>
      <c r="F191" s="236" t="s">
        <v>299</v>
      </c>
      <c r="G191" s="233"/>
      <c r="H191" s="237">
        <v>25.434000000000001</v>
      </c>
      <c r="I191" s="238"/>
      <c r="J191" s="233"/>
      <c r="K191" s="233"/>
      <c r="L191" s="239"/>
      <c r="M191" s="240"/>
      <c r="N191" s="241"/>
      <c r="O191" s="241"/>
      <c r="P191" s="241"/>
      <c r="Q191" s="241"/>
      <c r="R191" s="241"/>
      <c r="S191" s="241"/>
      <c r="T191" s="242"/>
      <c r="AT191" s="243" t="s">
        <v>148</v>
      </c>
      <c r="AU191" s="243" t="s">
        <v>146</v>
      </c>
      <c r="AV191" s="11" t="s">
        <v>146</v>
      </c>
      <c r="AW191" s="11" t="s">
        <v>6</v>
      </c>
      <c r="AX191" s="11" t="s">
        <v>80</v>
      </c>
      <c r="AY191" s="243" t="s">
        <v>137</v>
      </c>
    </row>
    <row r="192" s="10" customFormat="1" ht="37.44" customHeight="1">
      <c r="B192" s="204"/>
      <c r="C192" s="205"/>
      <c r="D192" s="206" t="s">
        <v>71</v>
      </c>
      <c r="E192" s="207" t="s">
        <v>300</v>
      </c>
      <c r="F192" s="207" t="s">
        <v>301</v>
      </c>
      <c r="G192" s="205"/>
      <c r="H192" s="205"/>
      <c r="I192" s="208"/>
      <c r="J192" s="209">
        <f>BK192</f>
        <v>0</v>
      </c>
      <c r="K192" s="205"/>
      <c r="L192" s="210"/>
      <c r="M192" s="211"/>
      <c r="N192" s="212"/>
      <c r="O192" s="212"/>
      <c r="P192" s="213">
        <f>P193+P214+P221+P234+P239+P255+P270+P299+P325+P330</f>
        <v>0</v>
      </c>
      <c r="Q192" s="212"/>
      <c r="R192" s="213">
        <f>R193+R214+R221+R234+R239+R255+R270+R299+R325+R330</f>
        <v>4.1885157499999996</v>
      </c>
      <c r="S192" s="212"/>
      <c r="T192" s="214">
        <f>T193+T214+T221+T234+T239+T255+T270+T299+T325+T330</f>
        <v>10.22778583</v>
      </c>
      <c r="AR192" s="215" t="s">
        <v>146</v>
      </c>
      <c r="AT192" s="216" t="s">
        <v>71</v>
      </c>
      <c r="AU192" s="216" t="s">
        <v>72</v>
      </c>
      <c r="AY192" s="215" t="s">
        <v>137</v>
      </c>
      <c r="BK192" s="217">
        <f>BK193+BK214+BK221+BK234+BK239+BK255+BK270+BK299+BK325+BK330</f>
        <v>0</v>
      </c>
    </row>
    <row r="193" s="10" customFormat="1" ht="19.92" customHeight="1">
      <c r="B193" s="204"/>
      <c r="C193" s="205"/>
      <c r="D193" s="206" t="s">
        <v>71</v>
      </c>
      <c r="E193" s="218" t="s">
        <v>302</v>
      </c>
      <c r="F193" s="218" t="s">
        <v>303</v>
      </c>
      <c r="G193" s="205"/>
      <c r="H193" s="205"/>
      <c r="I193" s="208"/>
      <c r="J193" s="219">
        <f>BK193</f>
        <v>0</v>
      </c>
      <c r="K193" s="205"/>
      <c r="L193" s="210"/>
      <c r="M193" s="211"/>
      <c r="N193" s="212"/>
      <c r="O193" s="212"/>
      <c r="P193" s="213">
        <f>SUM(P194:P213)</f>
        <v>0</v>
      </c>
      <c r="Q193" s="212"/>
      <c r="R193" s="213">
        <f>SUM(R194:R213)</f>
        <v>0.14662</v>
      </c>
      <c r="S193" s="212"/>
      <c r="T193" s="214">
        <f>SUM(T194:T213)</f>
        <v>0</v>
      </c>
      <c r="AR193" s="215" t="s">
        <v>146</v>
      </c>
      <c r="AT193" s="216" t="s">
        <v>71</v>
      </c>
      <c r="AU193" s="216" t="s">
        <v>80</v>
      </c>
      <c r="AY193" s="215" t="s">
        <v>137</v>
      </c>
      <c r="BK193" s="217">
        <f>SUM(BK194:BK213)</f>
        <v>0</v>
      </c>
    </row>
    <row r="194" s="1" customFormat="1" ht="25.5" customHeight="1">
      <c r="B194" s="45"/>
      <c r="C194" s="220" t="s">
        <v>304</v>
      </c>
      <c r="D194" s="220" t="s">
        <v>140</v>
      </c>
      <c r="E194" s="221" t="s">
        <v>305</v>
      </c>
      <c r="F194" s="222" t="s">
        <v>306</v>
      </c>
      <c r="G194" s="223" t="s">
        <v>143</v>
      </c>
      <c r="H194" s="224">
        <v>19.298999999999999</v>
      </c>
      <c r="I194" s="225"/>
      <c r="J194" s="226">
        <f>ROUND(I194*H194,2)</f>
        <v>0</v>
      </c>
      <c r="K194" s="222" t="s">
        <v>144</v>
      </c>
      <c r="L194" s="71"/>
      <c r="M194" s="227" t="s">
        <v>21</v>
      </c>
      <c r="N194" s="228" t="s">
        <v>44</v>
      </c>
      <c r="O194" s="46"/>
      <c r="P194" s="229">
        <f>O194*H194</f>
        <v>0</v>
      </c>
      <c r="Q194" s="229">
        <v>0</v>
      </c>
      <c r="R194" s="229">
        <f>Q194*H194</f>
        <v>0</v>
      </c>
      <c r="S194" s="229">
        <v>0</v>
      </c>
      <c r="T194" s="230">
        <f>S194*H194</f>
        <v>0</v>
      </c>
      <c r="AR194" s="23" t="s">
        <v>233</v>
      </c>
      <c r="AT194" s="23" t="s">
        <v>140</v>
      </c>
      <c r="AU194" s="23" t="s">
        <v>146</v>
      </c>
      <c r="AY194" s="23" t="s">
        <v>137</v>
      </c>
      <c r="BE194" s="231">
        <f>IF(N194="základní",J194,0)</f>
        <v>0</v>
      </c>
      <c r="BF194" s="231">
        <f>IF(N194="snížená",J194,0)</f>
        <v>0</v>
      </c>
      <c r="BG194" s="231">
        <f>IF(N194="zákl. přenesená",J194,0)</f>
        <v>0</v>
      </c>
      <c r="BH194" s="231">
        <f>IF(N194="sníž. přenesená",J194,0)</f>
        <v>0</v>
      </c>
      <c r="BI194" s="231">
        <f>IF(N194="nulová",J194,0)</f>
        <v>0</v>
      </c>
      <c r="BJ194" s="23" t="s">
        <v>146</v>
      </c>
      <c r="BK194" s="231">
        <f>ROUND(I194*H194,2)</f>
        <v>0</v>
      </c>
      <c r="BL194" s="23" t="s">
        <v>233</v>
      </c>
      <c r="BM194" s="23" t="s">
        <v>307</v>
      </c>
    </row>
    <row r="195" s="1" customFormat="1">
      <c r="B195" s="45"/>
      <c r="C195" s="73"/>
      <c r="D195" s="234" t="s">
        <v>164</v>
      </c>
      <c r="E195" s="73"/>
      <c r="F195" s="255" t="s">
        <v>308</v>
      </c>
      <c r="G195" s="73"/>
      <c r="H195" s="73"/>
      <c r="I195" s="190"/>
      <c r="J195" s="73"/>
      <c r="K195" s="73"/>
      <c r="L195" s="71"/>
      <c r="M195" s="256"/>
      <c r="N195" s="46"/>
      <c r="O195" s="46"/>
      <c r="P195" s="46"/>
      <c r="Q195" s="46"/>
      <c r="R195" s="46"/>
      <c r="S195" s="46"/>
      <c r="T195" s="94"/>
      <c r="AT195" s="23" t="s">
        <v>164</v>
      </c>
      <c r="AU195" s="23" t="s">
        <v>146</v>
      </c>
    </row>
    <row r="196" s="11" customFormat="1">
      <c r="B196" s="232"/>
      <c r="C196" s="233"/>
      <c r="D196" s="234" t="s">
        <v>148</v>
      </c>
      <c r="E196" s="235" t="s">
        <v>21</v>
      </c>
      <c r="F196" s="236" t="s">
        <v>160</v>
      </c>
      <c r="G196" s="233"/>
      <c r="H196" s="237">
        <v>19.298999999999999</v>
      </c>
      <c r="I196" s="238"/>
      <c r="J196" s="233"/>
      <c r="K196" s="233"/>
      <c r="L196" s="239"/>
      <c r="M196" s="240"/>
      <c r="N196" s="241"/>
      <c r="O196" s="241"/>
      <c r="P196" s="241"/>
      <c r="Q196" s="241"/>
      <c r="R196" s="241"/>
      <c r="S196" s="241"/>
      <c r="T196" s="242"/>
      <c r="AT196" s="243" t="s">
        <v>148</v>
      </c>
      <c r="AU196" s="243" t="s">
        <v>146</v>
      </c>
      <c r="AV196" s="11" t="s">
        <v>146</v>
      </c>
      <c r="AW196" s="11" t="s">
        <v>35</v>
      </c>
      <c r="AX196" s="11" t="s">
        <v>80</v>
      </c>
      <c r="AY196" s="243" t="s">
        <v>137</v>
      </c>
    </row>
    <row r="197" s="1" customFormat="1" ht="25.5" customHeight="1">
      <c r="B197" s="45"/>
      <c r="C197" s="220" t="s">
        <v>309</v>
      </c>
      <c r="D197" s="220" t="s">
        <v>140</v>
      </c>
      <c r="E197" s="221" t="s">
        <v>310</v>
      </c>
      <c r="F197" s="222" t="s">
        <v>311</v>
      </c>
      <c r="G197" s="223" t="s">
        <v>143</v>
      </c>
      <c r="H197" s="224">
        <v>127.31999999999999</v>
      </c>
      <c r="I197" s="225"/>
      <c r="J197" s="226">
        <f>ROUND(I197*H197,2)</f>
        <v>0</v>
      </c>
      <c r="K197" s="222" t="s">
        <v>144</v>
      </c>
      <c r="L197" s="71"/>
      <c r="M197" s="227" t="s">
        <v>21</v>
      </c>
      <c r="N197" s="228" t="s">
        <v>44</v>
      </c>
      <c r="O197" s="46"/>
      <c r="P197" s="229">
        <f>O197*H197</f>
        <v>0</v>
      </c>
      <c r="Q197" s="229">
        <v>0</v>
      </c>
      <c r="R197" s="229">
        <f>Q197*H197</f>
        <v>0</v>
      </c>
      <c r="S197" s="229">
        <v>0</v>
      </c>
      <c r="T197" s="230">
        <f>S197*H197</f>
        <v>0</v>
      </c>
      <c r="AR197" s="23" t="s">
        <v>233</v>
      </c>
      <c r="AT197" s="23" t="s">
        <v>140</v>
      </c>
      <c r="AU197" s="23" t="s">
        <v>146</v>
      </c>
      <c r="AY197" s="23" t="s">
        <v>137</v>
      </c>
      <c r="BE197" s="231">
        <f>IF(N197="základní",J197,0)</f>
        <v>0</v>
      </c>
      <c r="BF197" s="231">
        <f>IF(N197="snížená",J197,0)</f>
        <v>0</v>
      </c>
      <c r="BG197" s="231">
        <f>IF(N197="zákl. přenesená",J197,0)</f>
        <v>0</v>
      </c>
      <c r="BH197" s="231">
        <f>IF(N197="sníž. přenesená",J197,0)</f>
        <v>0</v>
      </c>
      <c r="BI197" s="231">
        <f>IF(N197="nulová",J197,0)</f>
        <v>0</v>
      </c>
      <c r="BJ197" s="23" t="s">
        <v>146</v>
      </c>
      <c r="BK197" s="231">
        <f>ROUND(I197*H197,2)</f>
        <v>0</v>
      </c>
      <c r="BL197" s="23" t="s">
        <v>233</v>
      </c>
      <c r="BM197" s="23" t="s">
        <v>312</v>
      </c>
    </row>
    <row r="198" s="1" customFormat="1">
      <c r="B198" s="45"/>
      <c r="C198" s="73"/>
      <c r="D198" s="234" t="s">
        <v>164</v>
      </c>
      <c r="E198" s="73"/>
      <c r="F198" s="255" t="s">
        <v>308</v>
      </c>
      <c r="G198" s="73"/>
      <c r="H198" s="73"/>
      <c r="I198" s="190"/>
      <c r="J198" s="73"/>
      <c r="K198" s="73"/>
      <c r="L198" s="71"/>
      <c r="M198" s="256"/>
      <c r="N198" s="46"/>
      <c r="O198" s="46"/>
      <c r="P198" s="46"/>
      <c r="Q198" s="46"/>
      <c r="R198" s="46"/>
      <c r="S198" s="46"/>
      <c r="T198" s="94"/>
      <c r="AT198" s="23" t="s">
        <v>164</v>
      </c>
      <c r="AU198" s="23" t="s">
        <v>146</v>
      </c>
    </row>
    <row r="199" s="11" customFormat="1">
      <c r="B199" s="232"/>
      <c r="C199" s="233"/>
      <c r="D199" s="234" t="s">
        <v>148</v>
      </c>
      <c r="E199" s="235" t="s">
        <v>21</v>
      </c>
      <c r="F199" s="236" t="s">
        <v>191</v>
      </c>
      <c r="G199" s="233"/>
      <c r="H199" s="237">
        <v>117.12000000000001</v>
      </c>
      <c r="I199" s="238"/>
      <c r="J199" s="233"/>
      <c r="K199" s="233"/>
      <c r="L199" s="239"/>
      <c r="M199" s="240"/>
      <c r="N199" s="241"/>
      <c r="O199" s="241"/>
      <c r="P199" s="241"/>
      <c r="Q199" s="241"/>
      <c r="R199" s="241"/>
      <c r="S199" s="241"/>
      <c r="T199" s="242"/>
      <c r="AT199" s="243" t="s">
        <v>148</v>
      </c>
      <c r="AU199" s="243" t="s">
        <v>146</v>
      </c>
      <c r="AV199" s="11" t="s">
        <v>146</v>
      </c>
      <c r="AW199" s="11" t="s">
        <v>35</v>
      </c>
      <c r="AX199" s="11" t="s">
        <v>72</v>
      </c>
      <c r="AY199" s="243" t="s">
        <v>137</v>
      </c>
    </row>
    <row r="200" s="11" customFormat="1">
      <c r="B200" s="232"/>
      <c r="C200" s="233"/>
      <c r="D200" s="234" t="s">
        <v>148</v>
      </c>
      <c r="E200" s="235" t="s">
        <v>21</v>
      </c>
      <c r="F200" s="236" t="s">
        <v>175</v>
      </c>
      <c r="G200" s="233"/>
      <c r="H200" s="237">
        <v>10.199999999999999</v>
      </c>
      <c r="I200" s="238"/>
      <c r="J200" s="233"/>
      <c r="K200" s="233"/>
      <c r="L200" s="239"/>
      <c r="M200" s="240"/>
      <c r="N200" s="241"/>
      <c r="O200" s="241"/>
      <c r="P200" s="241"/>
      <c r="Q200" s="241"/>
      <c r="R200" s="241"/>
      <c r="S200" s="241"/>
      <c r="T200" s="242"/>
      <c r="AT200" s="243" t="s">
        <v>148</v>
      </c>
      <c r="AU200" s="243" t="s">
        <v>146</v>
      </c>
      <c r="AV200" s="11" t="s">
        <v>146</v>
      </c>
      <c r="AW200" s="11" t="s">
        <v>35</v>
      </c>
      <c r="AX200" s="11" t="s">
        <v>72</v>
      </c>
      <c r="AY200" s="243" t="s">
        <v>137</v>
      </c>
    </row>
    <row r="201" s="12" customFormat="1">
      <c r="B201" s="244"/>
      <c r="C201" s="245"/>
      <c r="D201" s="234" t="s">
        <v>148</v>
      </c>
      <c r="E201" s="246" t="s">
        <v>21</v>
      </c>
      <c r="F201" s="247" t="s">
        <v>154</v>
      </c>
      <c r="G201" s="245"/>
      <c r="H201" s="248">
        <v>127.31999999999999</v>
      </c>
      <c r="I201" s="249"/>
      <c r="J201" s="245"/>
      <c r="K201" s="245"/>
      <c r="L201" s="250"/>
      <c r="M201" s="251"/>
      <c r="N201" s="252"/>
      <c r="O201" s="252"/>
      <c r="P201" s="252"/>
      <c r="Q201" s="252"/>
      <c r="R201" s="252"/>
      <c r="S201" s="252"/>
      <c r="T201" s="253"/>
      <c r="AT201" s="254" t="s">
        <v>148</v>
      </c>
      <c r="AU201" s="254" t="s">
        <v>146</v>
      </c>
      <c r="AV201" s="12" t="s">
        <v>145</v>
      </c>
      <c r="AW201" s="12" t="s">
        <v>35</v>
      </c>
      <c r="AX201" s="12" t="s">
        <v>80</v>
      </c>
      <c r="AY201" s="254" t="s">
        <v>137</v>
      </c>
    </row>
    <row r="202" s="1" customFormat="1" ht="25.5" customHeight="1">
      <c r="B202" s="45"/>
      <c r="C202" s="267" t="s">
        <v>313</v>
      </c>
      <c r="D202" s="267" t="s">
        <v>314</v>
      </c>
      <c r="E202" s="268" t="s">
        <v>315</v>
      </c>
      <c r="F202" s="269" t="s">
        <v>316</v>
      </c>
      <c r="G202" s="270" t="s">
        <v>317</v>
      </c>
      <c r="H202" s="271">
        <v>29.324000000000002</v>
      </c>
      <c r="I202" s="272"/>
      <c r="J202" s="273">
        <f>ROUND(I202*H202,2)</f>
        <v>0</v>
      </c>
      <c r="K202" s="269" t="s">
        <v>318</v>
      </c>
      <c r="L202" s="274"/>
      <c r="M202" s="275" t="s">
        <v>21</v>
      </c>
      <c r="N202" s="276" t="s">
        <v>44</v>
      </c>
      <c r="O202" s="46"/>
      <c r="P202" s="229">
        <f>O202*H202</f>
        <v>0</v>
      </c>
      <c r="Q202" s="229">
        <v>0.0050000000000000001</v>
      </c>
      <c r="R202" s="229">
        <f>Q202*H202</f>
        <v>0.14662</v>
      </c>
      <c r="S202" s="229">
        <v>0</v>
      </c>
      <c r="T202" s="230">
        <f>S202*H202</f>
        <v>0</v>
      </c>
      <c r="AR202" s="23" t="s">
        <v>319</v>
      </c>
      <c r="AT202" s="23" t="s">
        <v>314</v>
      </c>
      <c r="AU202" s="23" t="s">
        <v>146</v>
      </c>
      <c r="AY202" s="23" t="s">
        <v>137</v>
      </c>
      <c r="BE202" s="231">
        <f>IF(N202="základní",J202,0)</f>
        <v>0</v>
      </c>
      <c r="BF202" s="231">
        <f>IF(N202="snížená",J202,0)</f>
        <v>0</v>
      </c>
      <c r="BG202" s="231">
        <f>IF(N202="zákl. přenesená",J202,0)</f>
        <v>0</v>
      </c>
      <c r="BH202" s="231">
        <f>IF(N202="sníž. přenesená",J202,0)</f>
        <v>0</v>
      </c>
      <c r="BI202" s="231">
        <f>IF(N202="nulová",J202,0)</f>
        <v>0</v>
      </c>
      <c r="BJ202" s="23" t="s">
        <v>146</v>
      </c>
      <c r="BK202" s="231">
        <f>ROUND(I202*H202,2)</f>
        <v>0</v>
      </c>
      <c r="BL202" s="23" t="s">
        <v>233</v>
      </c>
      <c r="BM202" s="23" t="s">
        <v>320</v>
      </c>
    </row>
    <row r="203" s="11" customFormat="1">
      <c r="B203" s="232"/>
      <c r="C203" s="233"/>
      <c r="D203" s="234" t="s">
        <v>148</v>
      </c>
      <c r="E203" s="235" t="s">
        <v>21</v>
      </c>
      <c r="F203" s="236" t="s">
        <v>321</v>
      </c>
      <c r="G203" s="233"/>
      <c r="H203" s="237">
        <v>146.619</v>
      </c>
      <c r="I203" s="238"/>
      <c r="J203" s="233"/>
      <c r="K203" s="233"/>
      <c r="L203" s="239"/>
      <c r="M203" s="240"/>
      <c r="N203" s="241"/>
      <c r="O203" s="241"/>
      <c r="P203" s="241"/>
      <c r="Q203" s="241"/>
      <c r="R203" s="241"/>
      <c r="S203" s="241"/>
      <c r="T203" s="242"/>
      <c r="AT203" s="243" t="s">
        <v>148</v>
      </c>
      <c r="AU203" s="243" t="s">
        <v>146</v>
      </c>
      <c r="AV203" s="11" t="s">
        <v>146</v>
      </c>
      <c r="AW203" s="11" t="s">
        <v>35</v>
      </c>
      <c r="AX203" s="11" t="s">
        <v>80</v>
      </c>
      <c r="AY203" s="243" t="s">
        <v>137</v>
      </c>
    </row>
    <row r="204" s="11" customFormat="1">
      <c r="B204" s="232"/>
      <c r="C204" s="233"/>
      <c r="D204" s="234" t="s">
        <v>148</v>
      </c>
      <c r="E204" s="233"/>
      <c r="F204" s="236" t="s">
        <v>322</v>
      </c>
      <c r="G204" s="233"/>
      <c r="H204" s="237">
        <v>29.324000000000002</v>
      </c>
      <c r="I204" s="238"/>
      <c r="J204" s="233"/>
      <c r="K204" s="233"/>
      <c r="L204" s="239"/>
      <c r="M204" s="240"/>
      <c r="N204" s="241"/>
      <c r="O204" s="241"/>
      <c r="P204" s="241"/>
      <c r="Q204" s="241"/>
      <c r="R204" s="241"/>
      <c r="S204" s="241"/>
      <c r="T204" s="242"/>
      <c r="AT204" s="243" t="s">
        <v>148</v>
      </c>
      <c r="AU204" s="243" t="s">
        <v>146</v>
      </c>
      <c r="AV204" s="11" t="s">
        <v>146</v>
      </c>
      <c r="AW204" s="11" t="s">
        <v>6</v>
      </c>
      <c r="AX204" s="11" t="s">
        <v>80</v>
      </c>
      <c r="AY204" s="243" t="s">
        <v>137</v>
      </c>
    </row>
    <row r="205" s="1" customFormat="1" ht="38.25" customHeight="1">
      <c r="B205" s="45"/>
      <c r="C205" s="220" t="s">
        <v>319</v>
      </c>
      <c r="D205" s="220" t="s">
        <v>140</v>
      </c>
      <c r="E205" s="221" t="s">
        <v>323</v>
      </c>
      <c r="F205" s="222" t="s">
        <v>324</v>
      </c>
      <c r="G205" s="223" t="s">
        <v>261</v>
      </c>
      <c r="H205" s="224">
        <v>0.14699999999999999</v>
      </c>
      <c r="I205" s="225"/>
      <c r="J205" s="226">
        <f>ROUND(I205*H205,2)</f>
        <v>0</v>
      </c>
      <c r="K205" s="222" t="s">
        <v>144</v>
      </c>
      <c r="L205" s="71"/>
      <c r="M205" s="227" t="s">
        <v>21</v>
      </c>
      <c r="N205" s="228" t="s">
        <v>44</v>
      </c>
      <c r="O205" s="46"/>
      <c r="P205" s="229">
        <f>O205*H205</f>
        <v>0</v>
      </c>
      <c r="Q205" s="229">
        <v>0</v>
      </c>
      <c r="R205" s="229">
        <f>Q205*H205</f>
        <v>0</v>
      </c>
      <c r="S205" s="229">
        <v>0</v>
      </c>
      <c r="T205" s="230">
        <f>S205*H205</f>
        <v>0</v>
      </c>
      <c r="AR205" s="23" t="s">
        <v>233</v>
      </c>
      <c r="AT205" s="23" t="s">
        <v>140</v>
      </c>
      <c r="AU205" s="23" t="s">
        <v>146</v>
      </c>
      <c r="AY205" s="23" t="s">
        <v>137</v>
      </c>
      <c r="BE205" s="231">
        <f>IF(N205="základní",J205,0)</f>
        <v>0</v>
      </c>
      <c r="BF205" s="231">
        <f>IF(N205="snížená",J205,0)</f>
        <v>0</v>
      </c>
      <c r="BG205" s="231">
        <f>IF(N205="zákl. přenesená",J205,0)</f>
        <v>0</v>
      </c>
      <c r="BH205" s="231">
        <f>IF(N205="sníž. přenesená",J205,0)</f>
        <v>0</v>
      </c>
      <c r="BI205" s="231">
        <f>IF(N205="nulová",J205,0)</f>
        <v>0</v>
      </c>
      <c r="BJ205" s="23" t="s">
        <v>146</v>
      </c>
      <c r="BK205" s="231">
        <f>ROUND(I205*H205,2)</f>
        <v>0</v>
      </c>
      <c r="BL205" s="23" t="s">
        <v>233</v>
      </c>
      <c r="BM205" s="23" t="s">
        <v>325</v>
      </c>
    </row>
    <row r="206" s="1" customFormat="1">
      <c r="B206" s="45"/>
      <c r="C206" s="73"/>
      <c r="D206" s="234" t="s">
        <v>164</v>
      </c>
      <c r="E206" s="73"/>
      <c r="F206" s="255" t="s">
        <v>326</v>
      </c>
      <c r="G206" s="73"/>
      <c r="H206" s="73"/>
      <c r="I206" s="190"/>
      <c r="J206" s="73"/>
      <c r="K206" s="73"/>
      <c r="L206" s="71"/>
      <c r="M206" s="256"/>
      <c r="N206" s="46"/>
      <c r="O206" s="46"/>
      <c r="P206" s="46"/>
      <c r="Q206" s="46"/>
      <c r="R206" s="46"/>
      <c r="S206" s="46"/>
      <c r="T206" s="94"/>
      <c r="AT206" s="23" t="s">
        <v>164</v>
      </c>
      <c r="AU206" s="23" t="s">
        <v>146</v>
      </c>
    </row>
    <row r="207" s="1" customFormat="1" ht="38.25" customHeight="1">
      <c r="B207" s="45"/>
      <c r="C207" s="220" t="s">
        <v>327</v>
      </c>
      <c r="D207" s="220" t="s">
        <v>140</v>
      </c>
      <c r="E207" s="221" t="s">
        <v>328</v>
      </c>
      <c r="F207" s="222" t="s">
        <v>329</v>
      </c>
      <c r="G207" s="223" t="s">
        <v>261</v>
      </c>
      <c r="H207" s="224">
        <v>0.14699999999999999</v>
      </c>
      <c r="I207" s="225"/>
      <c r="J207" s="226">
        <f>ROUND(I207*H207,2)</f>
        <v>0</v>
      </c>
      <c r="K207" s="222" t="s">
        <v>144</v>
      </c>
      <c r="L207" s="71"/>
      <c r="M207" s="227" t="s">
        <v>21</v>
      </c>
      <c r="N207" s="228" t="s">
        <v>44</v>
      </c>
      <c r="O207" s="46"/>
      <c r="P207" s="229">
        <f>O207*H207</f>
        <v>0</v>
      </c>
      <c r="Q207" s="229">
        <v>0</v>
      </c>
      <c r="R207" s="229">
        <f>Q207*H207</f>
        <v>0</v>
      </c>
      <c r="S207" s="229">
        <v>0</v>
      </c>
      <c r="T207" s="230">
        <f>S207*H207</f>
        <v>0</v>
      </c>
      <c r="AR207" s="23" t="s">
        <v>233</v>
      </c>
      <c r="AT207" s="23" t="s">
        <v>140</v>
      </c>
      <c r="AU207" s="23" t="s">
        <v>146</v>
      </c>
      <c r="AY207" s="23" t="s">
        <v>137</v>
      </c>
      <c r="BE207" s="231">
        <f>IF(N207="základní",J207,0)</f>
        <v>0</v>
      </c>
      <c r="BF207" s="231">
        <f>IF(N207="snížená",J207,0)</f>
        <v>0</v>
      </c>
      <c r="BG207" s="231">
        <f>IF(N207="zákl. přenesená",J207,0)</f>
        <v>0</v>
      </c>
      <c r="BH207" s="231">
        <f>IF(N207="sníž. přenesená",J207,0)</f>
        <v>0</v>
      </c>
      <c r="BI207" s="231">
        <f>IF(N207="nulová",J207,0)</f>
        <v>0</v>
      </c>
      <c r="BJ207" s="23" t="s">
        <v>146</v>
      </c>
      <c r="BK207" s="231">
        <f>ROUND(I207*H207,2)</f>
        <v>0</v>
      </c>
      <c r="BL207" s="23" t="s">
        <v>233</v>
      </c>
      <c r="BM207" s="23" t="s">
        <v>330</v>
      </c>
    </row>
    <row r="208" s="1" customFormat="1">
      <c r="B208" s="45"/>
      <c r="C208" s="73"/>
      <c r="D208" s="234" t="s">
        <v>164</v>
      </c>
      <c r="E208" s="73"/>
      <c r="F208" s="255" t="s">
        <v>326</v>
      </c>
      <c r="G208" s="73"/>
      <c r="H208" s="73"/>
      <c r="I208" s="190"/>
      <c r="J208" s="73"/>
      <c r="K208" s="73"/>
      <c r="L208" s="71"/>
      <c r="M208" s="256"/>
      <c r="N208" s="46"/>
      <c r="O208" s="46"/>
      <c r="P208" s="46"/>
      <c r="Q208" s="46"/>
      <c r="R208" s="46"/>
      <c r="S208" s="46"/>
      <c r="T208" s="94"/>
      <c r="AT208" s="23" t="s">
        <v>164</v>
      </c>
      <c r="AU208" s="23" t="s">
        <v>146</v>
      </c>
    </row>
    <row r="209" s="1" customFormat="1" ht="38.25" customHeight="1">
      <c r="B209" s="45"/>
      <c r="C209" s="220" t="s">
        <v>331</v>
      </c>
      <c r="D209" s="220" t="s">
        <v>140</v>
      </c>
      <c r="E209" s="221" t="s">
        <v>332</v>
      </c>
      <c r="F209" s="222" t="s">
        <v>333</v>
      </c>
      <c r="G209" s="223" t="s">
        <v>261</v>
      </c>
      <c r="H209" s="224">
        <v>0.14699999999999999</v>
      </c>
      <c r="I209" s="225"/>
      <c r="J209" s="226">
        <f>ROUND(I209*H209,2)</f>
        <v>0</v>
      </c>
      <c r="K209" s="222" t="s">
        <v>144</v>
      </c>
      <c r="L209" s="71"/>
      <c r="M209" s="227" t="s">
        <v>21</v>
      </c>
      <c r="N209" s="228" t="s">
        <v>44</v>
      </c>
      <c r="O209" s="46"/>
      <c r="P209" s="229">
        <f>O209*H209</f>
        <v>0</v>
      </c>
      <c r="Q209" s="229">
        <v>0</v>
      </c>
      <c r="R209" s="229">
        <f>Q209*H209</f>
        <v>0</v>
      </c>
      <c r="S209" s="229">
        <v>0</v>
      </c>
      <c r="T209" s="230">
        <f>S209*H209</f>
        <v>0</v>
      </c>
      <c r="AR209" s="23" t="s">
        <v>233</v>
      </c>
      <c r="AT209" s="23" t="s">
        <v>140</v>
      </c>
      <c r="AU209" s="23" t="s">
        <v>146</v>
      </c>
      <c r="AY209" s="23" t="s">
        <v>137</v>
      </c>
      <c r="BE209" s="231">
        <f>IF(N209="základní",J209,0)</f>
        <v>0</v>
      </c>
      <c r="BF209" s="231">
        <f>IF(N209="snížená",J209,0)</f>
        <v>0</v>
      </c>
      <c r="BG209" s="231">
        <f>IF(N209="zákl. přenesená",J209,0)</f>
        <v>0</v>
      </c>
      <c r="BH209" s="231">
        <f>IF(N209="sníž. přenesená",J209,0)</f>
        <v>0</v>
      </c>
      <c r="BI209" s="231">
        <f>IF(N209="nulová",J209,0)</f>
        <v>0</v>
      </c>
      <c r="BJ209" s="23" t="s">
        <v>146</v>
      </c>
      <c r="BK209" s="231">
        <f>ROUND(I209*H209,2)</f>
        <v>0</v>
      </c>
      <c r="BL209" s="23" t="s">
        <v>233</v>
      </c>
      <c r="BM209" s="23" t="s">
        <v>334</v>
      </c>
    </row>
    <row r="210" s="1" customFormat="1">
      <c r="B210" s="45"/>
      <c r="C210" s="73"/>
      <c r="D210" s="234" t="s">
        <v>164</v>
      </c>
      <c r="E210" s="73"/>
      <c r="F210" s="255" t="s">
        <v>326</v>
      </c>
      <c r="G210" s="73"/>
      <c r="H210" s="73"/>
      <c r="I210" s="190"/>
      <c r="J210" s="73"/>
      <c r="K210" s="73"/>
      <c r="L210" s="71"/>
      <c r="M210" s="256"/>
      <c r="N210" s="46"/>
      <c r="O210" s="46"/>
      <c r="P210" s="46"/>
      <c r="Q210" s="46"/>
      <c r="R210" s="46"/>
      <c r="S210" s="46"/>
      <c r="T210" s="94"/>
      <c r="AT210" s="23" t="s">
        <v>164</v>
      </c>
      <c r="AU210" s="23" t="s">
        <v>146</v>
      </c>
    </row>
    <row r="211" s="1" customFormat="1" ht="51" customHeight="1">
      <c r="B211" s="45"/>
      <c r="C211" s="220" t="s">
        <v>335</v>
      </c>
      <c r="D211" s="220" t="s">
        <v>140</v>
      </c>
      <c r="E211" s="221" t="s">
        <v>336</v>
      </c>
      <c r="F211" s="222" t="s">
        <v>337</v>
      </c>
      <c r="G211" s="223" t="s">
        <v>261</v>
      </c>
      <c r="H211" s="224">
        <v>2.9399999999999999</v>
      </c>
      <c r="I211" s="225"/>
      <c r="J211" s="226">
        <f>ROUND(I211*H211,2)</f>
        <v>0</v>
      </c>
      <c r="K211" s="222" t="s">
        <v>144</v>
      </c>
      <c r="L211" s="71"/>
      <c r="M211" s="227" t="s">
        <v>21</v>
      </c>
      <c r="N211" s="228" t="s">
        <v>44</v>
      </c>
      <c r="O211" s="46"/>
      <c r="P211" s="229">
        <f>O211*H211</f>
        <v>0</v>
      </c>
      <c r="Q211" s="229">
        <v>0</v>
      </c>
      <c r="R211" s="229">
        <f>Q211*H211</f>
        <v>0</v>
      </c>
      <c r="S211" s="229">
        <v>0</v>
      </c>
      <c r="T211" s="230">
        <f>S211*H211</f>
        <v>0</v>
      </c>
      <c r="AR211" s="23" t="s">
        <v>233</v>
      </c>
      <c r="AT211" s="23" t="s">
        <v>140</v>
      </c>
      <c r="AU211" s="23" t="s">
        <v>146</v>
      </c>
      <c r="AY211" s="23" t="s">
        <v>137</v>
      </c>
      <c r="BE211" s="231">
        <f>IF(N211="základní",J211,0)</f>
        <v>0</v>
      </c>
      <c r="BF211" s="231">
        <f>IF(N211="snížená",J211,0)</f>
        <v>0</v>
      </c>
      <c r="BG211" s="231">
        <f>IF(N211="zákl. přenesená",J211,0)</f>
        <v>0</v>
      </c>
      <c r="BH211" s="231">
        <f>IF(N211="sníž. přenesená",J211,0)</f>
        <v>0</v>
      </c>
      <c r="BI211" s="231">
        <f>IF(N211="nulová",J211,0)</f>
        <v>0</v>
      </c>
      <c r="BJ211" s="23" t="s">
        <v>146</v>
      </c>
      <c r="BK211" s="231">
        <f>ROUND(I211*H211,2)</f>
        <v>0</v>
      </c>
      <c r="BL211" s="23" t="s">
        <v>233</v>
      </c>
      <c r="BM211" s="23" t="s">
        <v>338</v>
      </c>
    </row>
    <row r="212" s="1" customFormat="1">
      <c r="B212" s="45"/>
      <c r="C212" s="73"/>
      <c r="D212" s="234" t="s">
        <v>164</v>
      </c>
      <c r="E212" s="73"/>
      <c r="F212" s="255" t="s">
        <v>326</v>
      </c>
      <c r="G212" s="73"/>
      <c r="H212" s="73"/>
      <c r="I212" s="190"/>
      <c r="J212" s="73"/>
      <c r="K212" s="73"/>
      <c r="L212" s="71"/>
      <c r="M212" s="256"/>
      <c r="N212" s="46"/>
      <c r="O212" s="46"/>
      <c r="P212" s="46"/>
      <c r="Q212" s="46"/>
      <c r="R212" s="46"/>
      <c r="S212" s="46"/>
      <c r="T212" s="94"/>
      <c r="AT212" s="23" t="s">
        <v>164</v>
      </c>
      <c r="AU212" s="23" t="s">
        <v>146</v>
      </c>
    </row>
    <row r="213" s="11" customFormat="1">
      <c r="B213" s="232"/>
      <c r="C213" s="233"/>
      <c r="D213" s="234" t="s">
        <v>148</v>
      </c>
      <c r="E213" s="233"/>
      <c r="F213" s="236" t="s">
        <v>339</v>
      </c>
      <c r="G213" s="233"/>
      <c r="H213" s="237">
        <v>2.9399999999999999</v>
      </c>
      <c r="I213" s="238"/>
      <c r="J213" s="233"/>
      <c r="K213" s="233"/>
      <c r="L213" s="239"/>
      <c r="M213" s="240"/>
      <c r="N213" s="241"/>
      <c r="O213" s="241"/>
      <c r="P213" s="241"/>
      <c r="Q213" s="241"/>
      <c r="R213" s="241"/>
      <c r="S213" s="241"/>
      <c r="T213" s="242"/>
      <c r="AT213" s="243" t="s">
        <v>148</v>
      </c>
      <c r="AU213" s="243" t="s">
        <v>146</v>
      </c>
      <c r="AV213" s="11" t="s">
        <v>146</v>
      </c>
      <c r="AW213" s="11" t="s">
        <v>6</v>
      </c>
      <c r="AX213" s="11" t="s">
        <v>80</v>
      </c>
      <c r="AY213" s="243" t="s">
        <v>137</v>
      </c>
    </row>
    <row r="214" s="10" customFormat="1" ht="29.88" customHeight="1">
      <c r="B214" s="204"/>
      <c r="C214" s="205"/>
      <c r="D214" s="206" t="s">
        <v>71</v>
      </c>
      <c r="E214" s="218" t="s">
        <v>340</v>
      </c>
      <c r="F214" s="218" t="s">
        <v>341</v>
      </c>
      <c r="G214" s="205"/>
      <c r="H214" s="205"/>
      <c r="I214" s="208"/>
      <c r="J214" s="219">
        <f>BK214</f>
        <v>0</v>
      </c>
      <c r="K214" s="205"/>
      <c r="L214" s="210"/>
      <c r="M214" s="211"/>
      <c r="N214" s="212"/>
      <c r="O214" s="212"/>
      <c r="P214" s="213">
        <f>SUM(P215:P220)</f>
        <v>0</v>
      </c>
      <c r="Q214" s="212"/>
      <c r="R214" s="213">
        <f>SUM(R215:R220)</f>
        <v>0.0057599999999999995</v>
      </c>
      <c r="S214" s="212"/>
      <c r="T214" s="214">
        <f>SUM(T215:T220)</f>
        <v>0</v>
      </c>
      <c r="AR214" s="215" t="s">
        <v>146</v>
      </c>
      <c r="AT214" s="216" t="s">
        <v>71</v>
      </c>
      <c r="AU214" s="216" t="s">
        <v>80</v>
      </c>
      <c r="AY214" s="215" t="s">
        <v>137</v>
      </c>
      <c r="BK214" s="217">
        <f>SUM(BK215:BK220)</f>
        <v>0</v>
      </c>
    </row>
    <row r="215" s="1" customFormat="1" ht="25.5" customHeight="1">
      <c r="B215" s="45"/>
      <c r="C215" s="220" t="s">
        <v>342</v>
      </c>
      <c r="D215" s="220" t="s">
        <v>140</v>
      </c>
      <c r="E215" s="221" t="s">
        <v>343</v>
      </c>
      <c r="F215" s="222" t="s">
        <v>344</v>
      </c>
      <c r="G215" s="223" t="s">
        <v>345</v>
      </c>
      <c r="H215" s="224">
        <v>8</v>
      </c>
      <c r="I215" s="225"/>
      <c r="J215" s="226">
        <f>ROUND(I215*H215,2)</f>
        <v>0</v>
      </c>
      <c r="K215" s="222" t="s">
        <v>144</v>
      </c>
      <c r="L215" s="71"/>
      <c r="M215" s="227" t="s">
        <v>21</v>
      </c>
      <c r="N215" s="228" t="s">
        <v>44</v>
      </c>
      <c r="O215" s="46"/>
      <c r="P215" s="229">
        <f>O215*H215</f>
        <v>0</v>
      </c>
      <c r="Q215" s="229">
        <v>0.00035</v>
      </c>
      <c r="R215" s="229">
        <f>Q215*H215</f>
        <v>0.0028</v>
      </c>
      <c r="S215" s="229">
        <v>0</v>
      </c>
      <c r="T215" s="230">
        <f>S215*H215</f>
        <v>0</v>
      </c>
      <c r="AR215" s="23" t="s">
        <v>233</v>
      </c>
      <c r="AT215" s="23" t="s">
        <v>140</v>
      </c>
      <c r="AU215" s="23" t="s">
        <v>146</v>
      </c>
      <c r="AY215" s="23" t="s">
        <v>137</v>
      </c>
      <c r="BE215" s="231">
        <f>IF(N215="základní",J215,0)</f>
        <v>0</v>
      </c>
      <c r="BF215" s="231">
        <f>IF(N215="snížená",J215,0)</f>
        <v>0</v>
      </c>
      <c r="BG215" s="231">
        <f>IF(N215="zákl. přenesená",J215,0)</f>
        <v>0</v>
      </c>
      <c r="BH215" s="231">
        <f>IF(N215="sníž. přenesená",J215,0)</f>
        <v>0</v>
      </c>
      <c r="BI215" s="231">
        <f>IF(N215="nulová",J215,0)</f>
        <v>0</v>
      </c>
      <c r="BJ215" s="23" t="s">
        <v>146</v>
      </c>
      <c r="BK215" s="231">
        <f>ROUND(I215*H215,2)</f>
        <v>0</v>
      </c>
      <c r="BL215" s="23" t="s">
        <v>233</v>
      </c>
      <c r="BM215" s="23" t="s">
        <v>346</v>
      </c>
    </row>
    <row r="216" s="1" customFormat="1">
      <c r="B216" s="45"/>
      <c r="C216" s="73"/>
      <c r="D216" s="234" t="s">
        <v>164</v>
      </c>
      <c r="E216" s="73"/>
      <c r="F216" s="255" t="s">
        <v>347</v>
      </c>
      <c r="G216" s="73"/>
      <c r="H216" s="73"/>
      <c r="I216" s="190"/>
      <c r="J216" s="73"/>
      <c r="K216" s="73"/>
      <c r="L216" s="71"/>
      <c r="M216" s="256"/>
      <c r="N216" s="46"/>
      <c r="O216" s="46"/>
      <c r="P216" s="46"/>
      <c r="Q216" s="46"/>
      <c r="R216" s="46"/>
      <c r="S216" s="46"/>
      <c r="T216" s="94"/>
      <c r="AT216" s="23" t="s">
        <v>164</v>
      </c>
      <c r="AU216" s="23" t="s">
        <v>146</v>
      </c>
    </row>
    <row r="217" s="11" customFormat="1">
      <c r="B217" s="232"/>
      <c r="C217" s="233"/>
      <c r="D217" s="234" t="s">
        <v>148</v>
      </c>
      <c r="E217" s="235" t="s">
        <v>21</v>
      </c>
      <c r="F217" s="236" t="s">
        <v>186</v>
      </c>
      <c r="G217" s="233"/>
      <c r="H217" s="237">
        <v>8</v>
      </c>
      <c r="I217" s="238"/>
      <c r="J217" s="233"/>
      <c r="K217" s="233"/>
      <c r="L217" s="239"/>
      <c r="M217" s="240"/>
      <c r="N217" s="241"/>
      <c r="O217" s="241"/>
      <c r="P217" s="241"/>
      <c r="Q217" s="241"/>
      <c r="R217" s="241"/>
      <c r="S217" s="241"/>
      <c r="T217" s="242"/>
      <c r="AT217" s="243" t="s">
        <v>148</v>
      </c>
      <c r="AU217" s="243" t="s">
        <v>146</v>
      </c>
      <c r="AV217" s="11" t="s">
        <v>146</v>
      </c>
      <c r="AW217" s="11" t="s">
        <v>35</v>
      </c>
      <c r="AX217" s="11" t="s">
        <v>80</v>
      </c>
      <c r="AY217" s="243" t="s">
        <v>137</v>
      </c>
    </row>
    <row r="218" s="1" customFormat="1" ht="25.5" customHeight="1">
      <c r="B218" s="45"/>
      <c r="C218" s="220" t="s">
        <v>348</v>
      </c>
      <c r="D218" s="220" t="s">
        <v>140</v>
      </c>
      <c r="E218" s="221" t="s">
        <v>349</v>
      </c>
      <c r="F218" s="222" t="s">
        <v>350</v>
      </c>
      <c r="G218" s="223" t="s">
        <v>345</v>
      </c>
      <c r="H218" s="224">
        <v>8</v>
      </c>
      <c r="I218" s="225"/>
      <c r="J218" s="226">
        <f>ROUND(I218*H218,2)</f>
        <v>0</v>
      </c>
      <c r="K218" s="222" t="s">
        <v>144</v>
      </c>
      <c r="L218" s="71"/>
      <c r="M218" s="227" t="s">
        <v>21</v>
      </c>
      <c r="N218" s="228" t="s">
        <v>44</v>
      </c>
      <c r="O218" s="46"/>
      <c r="P218" s="229">
        <f>O218*H218</f>
        <v>0</v>
      </c>
      <c r="Q218" s="229">
        <v>0.00036999999999999999</v>
      </c>
      <c r="R218" s="229">
        <f>Q218*H218</f>
        <v>0.00296</v>
      </c>
      <c r="S218" s="229">
        <v>0</v>
      </c>
      <c r="T218" s="230">
        <f>S218*H218</f>
        <v>0</v>
      </c>
      <c r="AR218" s="23" t="s">
        <v>233</v>
      </c>
      <c r="AT218" s="23" t="s">
        <v>140</v>
      </c>
      <c r="AU218" s="23" t="s">
        <v>146</v>
      </c>
      <c r="AY218" s="23" t="s">
        <v>137</v>
      </c>
      <c r="BE218" s="231">
        <f>IF(N218="základní",J218,0)</f>
        <v>0</v>
      </c>
      <c r="BF218" s="231">
        <f>IF(N218="snížená",J218,0)</f>
        <v>0</v>
      </c>
      <c r="BG218" s="231">
        <f>IF(N218="zákl. přenesená",J218,0)</f>
        <v>0</v>
      </c>
      <c r="BH218" s="231">
        <f>IF(N218="sníž. přenesená",J218,0)</f>
        <v>0</v>
      </c>
      <c r="BI218" s="231">
        <f>IF(N218="nulová",J218,0)</f>
        <v>0</v>
      </c>
      <c r="BJ218" s="23" t="s">
        <v>146</v>
      </c>
      <c r="BK218" s="231">
        <f>ROUND(I218*H218,2)</f>
        <v>0</v>
      </c>
      <c r="BL218" s="23" t="s">
        <v>233</v>
      </c>
      <c r="BM218" s="23" t="s">
        <v>351</v>
      </c>
    </row>
    <row r="219" s="1" customFormat="1">
      <c r="B219" s="45"/>
      <c r="C219" s="73"/>
      <c r="D219" s="234" t="s">
        <v>164</v>
      </c>
      <c r="E219" s="73"/>
      <c r="F219" s="255" t="s">
        <v>347</v>
      </c>
      <c r="G219" s="73"/>
      <c r="H219" s="73"/>
      <c r="I219" s="190"/>
      <c r="J219" s="73"/>
      <c r="K219" s="73"/>
      <c r="L219" s="71"/>
      <c r="M219" s="256"/>
      <c r="N219" s="46"/>
      <c r="O219" s="46"/>
      <c r="P219" s="46"/>
      <c r="Q219" s="46"/>
      <c r="R219" s="46"/>
      <c r="S219" s="46"/>
      <c r="T219" s="94"/>
      <c r="AT219" s="23" t="s">
        <v>164</v>
      </c>
      <c r="AU219" s="23" t="s">
        <v>146</v>
      </c>
    </row>
    <row r="220" s="11" customFormat="1">
      <c r="B220" s="232"/>
      <c r="C220" s="233"/>
      <c r="D220" s="234" t="s">
        <v>148</v>
      </c>
      <c r="E220" s="235" t="s">
        <v>21</v>
      </c>
      <c r="F220" s="236" t="s">
        <v>186</v>
      </c>
      <c r="G220" s="233"/>
      <c r="H220" s="237">
        <v>8</v>
      </c>
      <c r="I220" s="238"/>
      <c r="J220" s="233"/>
      <c r="K220" s="233"/>
      <c r="L220" s="239"/>
      <c r="M220" s="240"/>
      <c r="N220" s="241"/>
      <c r="O220" s="241"/>
      <c r="P220" s="241"/>
      <c r="Q220" s="241"/>
      <c r="R220" s="241"/>
      <c r="S220" s="241"/>
      <c r="T220" s="242"/>
      <c r="AT220" s="243" t="s">
        <v>148</v>
      </c>
      <c r="AU220" s="243" t="s">
        <v>146</v>
      </c>
      <c r="AV220" s="11" t="s">
        <v>146</v>
      </c>
      <c r="AW220" s="11" t="s">
        <v>35</v>
      </c>
      <c r="AX220" s="11" t="s">
        <v>80</v>
      </c>
      <c r="AY220" s="243" t="s">
        <v>137</v>
      </c>
    </row>
    <row r="221" s="10" customFormat="1" ht="29.88" customHeight="1">
      <c r="B221" s="204"/>
      <c r="C221" s="205"/>
      <c r="D221" s="206" t="s">
        <v>71</v>
      </c>
      <c r="E221" s="218" t="s">
        <v>352</v>
      </c>
      <c r="F221" s="218" t="s">
        <v>353</v>
      </c>
      <c r="G221" s="205"/>
      <c r="H221" s="205"/>
      <c r="I221" s="208"/>
      <c r="J221" s="219">
        <f>BK221</f>
        <v>0</v>
      </c>
      <c r="K221" s="205"/>
      <c r="L221" s="210"/>
      <c r="M221" s="211"/>
      <c r="N221" s="212"/>
      <c r="O221" s="212"/>
      <c r="P221" s="213">
        <f>SUM(P222:P233)</f>
        <v>0</v>
      </c>
      <c r="Q221" s="212"/>
      <c r="R221" s="213">
        <f>SUM(R222:R233)</f>
        <v>0.26223999999999997</v>
      </c>
      <c r="S221" s="212"/>
      <c r="T221" s="214">
        <f>SUM(T222:T233)</f>
        <v>0.108</v>
      </c>
      <c r="AR221" s="215" t="s">
        <v>146</v>
      </c>
      <c r="AT221" s="216" t="s">
        <v>71</v>
      </c>
      <c r="AU221" s="216" t="s">
        <v>80</v>
      </c>
      <c r="AY221" s="215" t="s">
        <v>137</v>
      </c>
      <c r="BK221" s="217">
        <f>SUM(BK222:BK233)</f>
        <v>0</v>
      </c>
    </row>
    <row r="222" s="1" customFormat="1" ht="16.5" customHeight="1">
      <c r="B222" s="45"/>
      <c r="C222" s="220" t="s">
        <v>354</v>
      </c>
      <c r="D222" s="220" t="s">
        <v>140</v>
      </c>
      <c r="E222" s="221" t="s">
        <v>355</v>
      </c>
      <c r="F222" s="222" t="s">
        <v>356</v>
      </c>
      <c r="G222" s="223" t="s">
        <v>345</v>
      </c>
      <c r="H222" s="224">
        <v>8</v>
      </c>
      <c r="I222" s="225"/>
      <c r="J222" s="226">
        <f>ROUND(I222*H222,2)</f>
        <v>0</v>
      </c>
      <c r="K222" s="222" t="s">
        <v>144</v>
      </c>
      <c r="L222" s="71"/>
      <c r="M222" s="227" t="s">
        <v>21</v>
      </c>
      <c r="N222" s="228" t="s">
        <v>44</v>
      </c>
      <c r="O222" s="46"/>
      <c r="P222" s="229">
        <f>O222*H222</f>
        <v>0</v>
      </c>
      <c r="Q222" s="229">
        <v>0</v>
      </c>
      <c r="R222" s="229">
        <f>Q222*H222</f>
        <v>0</v>
      </c>
      <c r="S222" s="229">
        <v>0</v>
      </c>
      <c r="T222" s="230">
        <f>S222*H222</f>
        <v>0</v>
      </c>
      <c r="AR222" s="23" t="s">
        <v>233</v>
      </c>
      <c r="AT222" s="23" t="s">
        <v>140</v>
      </c>
      <c r="AU222" s="23" t="s">
        <v>146</v>
      </c>
      <c r="AY222" s="23" t="s">
        <v>137</v>
      </c>
      <c r="BE222" s="231">
        <f>IF(N222="základní",J222,0)</f>
        <v>0</v>
      </c>
      <c r="BF222" s="231">
        <f>IF(N222="snížená",J222,0)</f>
        <v>0</v>
      </c>
      <c r="BG222" s="231">
        <f>IF(N222="zákl. přenesená",J222,0)</f>
        <v>0</v>
      </c>
      <c r="BH222" s="231">
        <f>IF(N222="sníž. přenesená",J222,0)</f>
        <v>0</v>
      </c>
      <c r="BI222" s="231">
        <f>IF(N222="nulová",J222,0)</f>
        <v>0</v>
      </c>
      <c r="BJ222" s="23" t="s">
        <v>146</v>
      </c>
      <c r="BK222" s="231">
        <f>ROUND(I222*H222,2)</f>
        <v>0</v>
      </c>
      <c r="BL222" s="23" t="s">
        <v>233</v>
      </c>
      <c r="BM222" s="23" t="s">
        <v>357</v>
      </c>
    </row>
    <row r="223" s="1" customFormat="1">
      <c r="B223" s="45"/>
      <c r="C223" s="73"/>
      <c r="D223" s="234" t="s">
        <v>164</v>
      </c>
      <c r="E223" s="73"/>
      <c r="F223" s="255" t="s">
        <v>358</v>
      </c>
      <c r="G223" s="73"/>
      <c r="H223" s="73"/>
      <c r="I223" s="190"/>
      <c r="J223" s="73"/>
      <c r="K223" s="73"/>
      <c r="L223" s="71"/>
      <c r="M223" s="256"/>
      <c r="N223" s="46"/>
      <c r="O223" s="46"/>
      <c r="P223" s="46"/>
      <c r="Q223" s="46"/>
      <c r="R223" s="46"/>
      <c r="S223" s="46"/>
      <c r="T223" s="94"/>
      <c r="AT223" s="23" t="s">
        <v>164</v>
      </c>
      <c r="AU223" s="23" t="s">
        <v>146</v>
      </c>
    </row>
    <row r="224" s="11" customFormat="1">
      <c r="B224" s="232"/>
      <c r="C224" s="233"/>
      <c r="D224" s="234" t="s">
        <v>148</v>
      </c>
      <c r="E224" s="235" t="s">
        <v>21</v>
      </c>
      <c r="F224" s="236" t="s">
        <v>186</v>
      </c>
      <c r="G224" s="233"/>
      <c r="H224" s="237">
        <v>8</v>
      </c>
      <c r="I224" s="238"/>
      <c r="J224" s="233"/>
      <c r="K224" s="233"/>
      <c r="L224" s="239"/>
      <c r="M224" s="240"/>
      <c r="N224" s="241"/>
      <c r="O224" s="241"/>
      <c r="P224" s="241"/>
      <c r="Q224" s="241"/>
      <c r="R224" s="241"/>
      <c r="S224" s="241"/>
      <c r="T224" s="242"/>
      <c r="AT224" s="243" t="s">
        <v>148</v>
      </c>
      <c r="AU224" s="243" t="s">
        <v>146</v>
      </c>
      <c r="AV224" s="11" t="s">
        <v>146</v>
      </c>
      <c r="AW224" s="11" t="s">
        <v>35</v>
      </c>
      <c r="AX224" s="11" t="s">
        <v>80</v>
      </c>
      <c r="AY224" s="243" t="s">
        <v>137</v>
      </c>
    </row>
    <row r="225" s="1" customFormat="1" ht="16.5" customHeight="1">
      <c r="B225" s="45"/>
      <c r="C225" s="267" t="s">
        <v>359</v>
      </c>
      <c r="D225" s="267" t="s">
        <v>314</v>
      </c>
      <c r="E225" s="268" t="s">
        <v>360</v>
      </c>
      <c r="F225" s="269" t="s">
        <v>361</v>
      </c>
      <c r="G225" s="270" t="s">
        <v>345</v>
      </c>
      <c r="H225" s="271">
        <v>8</v>
      </c>
      <c r="I225" s="272"/>
      <c r="J225" s="273">
        <f>ROUND(I225*H225,2)</f>
        <v>0</v>
      </c>
      <c r="K225" s="269" t="s">
        <v>144</v>
      </c>
      <c r="L225" s="274"/>
      <c r="M225" s="275" t="s">
        <v>21</v>
      </c>
      <c r="N225" s="276" t="s">
        <v>44</v>
      </c>
      <c r="O225" s="46"/>
      <c r="P225" s="229">
        <f>O225*H225</f>
        <v>0</v>
      </c>
      <c r="Q225" s="229">
        <v>0.0327</v>
      </c>
      <c r="R225" s="229">
        <f>Q225*H225</f>
        <v>0.2616</v>
      </c>
      <c r="S225" s="229">
        <v>0</v>
      </c>
      <c r="T225" s="230">
        <f>S225*H225</f>
        <v>0</v>
      </c>
      <c r="AR225" s="23" t="s">
        <v>319</v>
      </c>
      <c r="AT225" s="23" t="s">
        <v>314</v>
      </c>
      <c r="AU225" s="23" t="s">
        <v>146</v>
      </c>
      <c r="AY225" s="23" t="s">
        <v>137</v>
      </c>
      <c r="BE225" s="231">
        <f>IF(N225="základní",J225,0)</f>
        <v>0</v>
      </c>
      <c r="BF225" s="231">
        <f>IF(N225="snížená",J225,0)</f>
        <v>0</v>
      </c>
      <c r="BG225" s="231">
        <f>IF(N225="zákl. přenesená",J225,0)</f>
        <v>0</v>
      </c>
      <c r="BH225" s="231">
        <f>IF(N225="sníž. přenesená",J225,0)</f>
        <v>0</v>
      </c>
      <c r="BI225" s="231">
        <f>IF(N225="nulová",J225,0)</f>
        <v>0</v>
      </c>
      <c r="BJ225" s="23" t="s">
        <v>146</v>
      </c>
      <c r="BK225" s="231">
        <f>ROUND(I225*H225,2)</f>
        <v>0</v>
      </c>
      <c r="BL225" s="23" t="s">
        <v>233</v>
      </c>
      <c r="BM225" s="23" t="s">
        <v>362</v>
      </c>
    </row>
    <row r="226" s="1" customFormat="1" ht="25.5" customHeight="1">
      <c r="B226" s="45"/>
      <c r="C226" s="220" t="s">
        <v>363</v>
      </c>
      <c r="D226" s="220" t="s">
        <v>140</v>
      </c>
      <c r="E226" s="221" t="s">
        <v>364</v>
      </c>
      <c r="F226" s="222" t="s">
        <v>365</v>
      </c>
      <c r="G226" s="223" t="s">
        <v>345</v>
      </c>
      <c r="H226" s="224">
        <v>8</v>
      </c>
      <c r="I226" s="225"/>
      <c r="J226" s="226">
        <f>ROUND(I226*H226,2)</f>
        <v>0</v>
      </c>
      <c r="K226" s="222" t="s">
        <v>144</v>
      </c>
      <c r="L226" s="71"/>
      <c r="M226" s="227" t="s">
        <v>21</v>
      </c>
      <c r="N226" s="228" t="s">
        <v>44</v>
      </c>
      <c r="O226" s="46"/>
      <c r="P226" s="229">
        <f>O226*H226</f>
        <v>0</v>
      </c>
      <c r="Q226" s="229">
        <v>8.0000000000000007E-05</v>
      </c>
      <c r="R226" s="229">
        <f>Q226*H226</f>
        <v>0.00064000000000000005</v>
      </c>
      <c r="S226" s="229">
        <v>0.0135</v>
      </c>
      <c r="T226" s="230">
        <f>S226*H226</f>
        <v>0.108</v>
      </c>
      <c r="AR226" s="23" t="s">
        <v>233</v>
      </c>
      <c r="AT226" s="23" t="s">
        <v>140</v>
      </c>
      <c r="AU226" s="23" t="s">
        <v>146</v>
      </c>
      <c r="AY226" s="23" t="s">
        <v>137</v>
      </c>
      <c r="BE226" s="231">
        <f>IF(N226="základní",J226,0)</f>
        <v>0</v>
      </c>
      <c r="BF226" s="231">
        <f>IF(N226="snížená",J226,0)</f>
        <v>0</v>
      </c>
      <c r="BG226" s="231">
        <f>IF(N226="zákl. přenesená",J226,0)</f>
        <v>0</v>
      </c>
      <c r="BH226" s="231">
        <f>IF(N226="sníž. přenesená",J226,0)</f>
        <v>0</v>
      </c>
      <c r="BI226" s="231">
        <f>IF(N226="nulová",J226,0)</f>
        <v>0</v>
      </c>
      <c r="BJ226" s="23" t="s">
        <v>146</v>
      </c>
      <c r="BK226" s="231">
        <f>ROUND(I226*H226,2)</f>
        <v>0</v>
      </c>
      <c r="BL226" s="23" t="s">
        <v>233</v>
      </c>
      <c r="BM226" s="23" t="s">
        <v>366</v>
      </c>
    </row>
    <row r="227" s="11" customFormat="1">
      <c r="B227" s="232"/>
      <c r="C227" s="233"/>
      <c r="D227" s="234" t="s">
        <v>148</v>
      </c>
      <c r="E227" s="235" t="s">
        <v>21</v>
      </c>
      <c r="F227" s="236" t="s">
        <v>186</v>
      </c>
      <c r="G227" s="233"/>
      <c r="H227" s="237">
        <v>8</v>
      </c>
      <c r="I227" s="238"/>
      <c r="J227" s="233"/>
      <c r="K227" s="233"/>
      <c r="L227" s="239"/>
      <c r="M227" s="240"/>
      <c r="N227" s="241"/>
      <c r="O227" s="241"/>
      <c r="P227" s="241"/>
      <c r="Q227" s="241"/>
      <c r="R227" s="241"/>
      <c r="S227" s="241"/>
      <c r="T227" s="242"/>
      <c r="AT227" s="243" t="s">
        <v>148</v>
      </c>
      <c r="AU227" s="243" t="s">
        <v>146</v>
      </c>
      <c r="AV227" s="11" t="s">
        <v>146</v>
      </c>
      <c r="AW227" s="11" t="s">
        <v>35</v>
      </c>
      <c r="AX227" s="11" t="s">
        <v>80</v>
      </c>
      <c r="AY227" s="243" t="s">
        <v>137</v>
      </c>
    </row>
    <row r="228" s="1" customFormat="1" ht="25.5" customHeight="1">
      <c r="B228" s="45"/>
      <c r="C228" s="220" t="s">
        <v>367</v>
      </c>
      <c r="D228" s="220" t="s">
        <v>140</v>
      </c>
      <c r="E228" s="221" t="s">
        <v>368</v>
      </c>
      <c r="F228" s="222" t="s">
        <v>369</v>
      </c>
      <c r="G228" s="223" t="s">
        <v>143</v>
      </c>
      <c r="H228" s="224">
        <v>55.200000000000003</v>
      </c>
      <c r="I228" s="225"/>
      <c r="J228" s="226">
        <f>ROUND(I228*H228,2)</f>
        <v>0</v>
      </c>
      <c r="K228" s="222" t="s">
        <v>144</v>
      </c>
      <c r="L228" s="71"/>
      <c r="M228" s="227" t="s">
        <v>21</v>
      </c>
      <c r="N228" s="228" t="s">
        <v>44</v>
      </c>
      <c r="O228" s="46"/>
      <c r="P228" s="229">
        <f>O228*H228</f>
        <v>0</v>
      </c>
      <c r="Q228" s="229">
        <v>0</v>
      </c>
      <c r="R228" s="229">
        <f>Q228*H228</f>
        <v>0</v>
      </c>
      <c r="S228" s="229">
        <v>0</v>
      </c>
      <c r="T228" s="230">
        <f>S228*H228</f>
        <v>0</v>
      </c>
      <c r="AR228" s="23" t="s">
        <v>233</v>
      </c>
      <c r="AT228" s="23" t="s">
        <v>140</v>
      </c>
      <c r="AU228" s="23" t="s">
        <v>146</v>
      </c>
      <c r="AY228" s="23" t="s">
        <v>137</v>
      </c>
      <c r="BE228" s="231">
        <f>IF(N228="základní",J228,0)</f>
        <v>0</v>
      </c>
      <c r="BF228" s="231">
        <f>IF(N228="snížená",J228,0)</f>
        <v>0</v>
      </c>
      <c r="BG228" s="231">
        <f>IF(N228="zákl. přenesená",J228,0)</f>
        <v>0</v>
      </c>
      <c r="BH228" s="231">
        <f>IF(N228="sníž. přenesená",J228,0)</f>
        <v>0</v>
      </c>
      <c r="BI228" s="231">
        <f>IF(N228="nulová",J228,0)</f>
        <v>0</v>
      </c>
      <c r="BJ228" s="23" t="s">
        <v>146</v>
      </c>
      <c r="BK228" s="231">
        <f>ROUND(I228*H228,2)</f>
        <v>0</v>
      </c>
      <c r="BL228" s="23" t="s">
        <v>233</v>
      </c>
      <c r="BM228" s="23" t="s">
        <v>370</v>
      </c>
    </row>
    <row r="229" s="1" customFormat="1">
      <c r="B229" s="45"/>
      <c r="C229" s="73"/>
      <c r="D229" s="234" t="s">
        <v>164</v>
      </c>
      <c r="E229" s="73"/>
      <c r="F229" s="255" t="s">
        <v>371</v>
      </c>
      <c r="G229" s="73"/>
      <c r="H229" s="73"/>
      <c r="I229" s="190"/>
      <c r="J229" s="73"/>
      <c r="K229" s="73"/>
      <c r="L229" s="71"/>
      <c r="M229" s="256"/>
      <c r="N229" s="46"/>
      <c r="O229" s="46"/>
      <c r="P229" s="46"/>
      <c r="Q229" s="46"/>
      <c r="R229" s="46"/>
      <c r="S229" s="46"/>
      <c r="T229" s="94"/>
      <c r="AT229" s="23" t="s">
        <v>164</v>
      </c>
      <c r="AU229" s="23" t="s">
        <v>146</v>
      </c>
    </row>
    <row r="230" s="11" customFormat="1">
      <c r="B230" s="232"/>
      <c r="C230" s="233"/>
      <c r="D230" s="234" t="s">
        <v>148</v>
      </c>
      <c r="E230" s="235" t="s">
        <v>21</v>
      </c>
      <c r="F230" s="236" t="s">
        <v>372</v>
      </c>
      <c r="G230" s="233"/>
      <c r="H230" s="237">
        <v>55.200000000000003</v>
      </c>
      <c r="I230" s="238"/>
      <c r="J230" s="233"/>
      <c r="K230" s="233"/>
      <c r="L230" s="239"/>
      <c r="M230" s="240"/>
      <c r="N230" s="241"/>
      <c r="O230" s="241"/>
      <c r="P230" s="241"/>
      <c r="Q230" s="241"/>
      <c r="R230" s="241"/>
      <c r="S230" s="241"/>
      <c r="T230" s="242"/>
      <c r="AT230" s="243" t="s">
        <v>148</v>
      </c>
      <c r="AU230" s="243" t="s">
        <v>146</v>
      </c>
      <c r="AV230" s="11" t="s">
        <v>146</v>
      </c>
      <c r="AW230" s="11" t="s">
        <v>35</v>
      </c>
      <c r="AX230" s="11" t="s">
        <v>80</v>
      </c>
      <c r="AY230" s="243" t="s">
        <v>137</v>
      </c>
    </row>
    <row r="231" s="1" customFormat="1" ht="16.5" customHeight="1">
      <c r="B231" s="45"/>
      <c r="C231" s="220" t="s">
        <v>373</v>
      </c>
      <c r="D231" s="220" t="s">
        <v>140</v>
      </c>
      <c r="E231" s="221" t="s">
        <v>374</v>
      </c>
      <c r="F231" s="222" t="s">
        <v>375</v>
      </c>
      <c r="G231" s="223" t="s">
        <v>143</v>
      </c>
      <c r="H231" s="224">
        <v>55.200000000000003</v>
      </c>
      <c r="I231" s="225"/>
      <c r="J231" s="226">
        <f>ROUND(I231*H231,2)</f>
        <v>0</v>
      </c>
      <c r="K231" s="222" t="s">
        <v>144</v>
      </c>
      <c r="L231" s="71"/>
      <c r="M231" s="227" t="s">
        <v>21</v>
      </c>
      <c r="N231" s="228" t="s">
        <v>44</v>
      </c>
      <c r="O231" s="46"/>
      <c r="P231" s="229">
        <f>O231*H231</f>
        <v>0</v>
      </c>
      <c r="Q231" s="229">
        <v>0</v>
      </c>
      <c r="R231" s="229">
        <f>Q231*H231</f>
        <v>0</v>
      </c>
      <c r="S231" s="229">
        <v>0</v>
      </c>
      <c r="T231" s="230">
        <f>S231*H231</f>
        <v>0</v>
      </c>
      <c r="AR231" s="23" t="s">
        <v>233</v>
      </c>
      <c r="AT231" s="23" t="s">
        <v>140</v>
      </c>
      <c r="AU231" s="23" t="s">
        <v>146</v>
      </c>
      <c r="AY231" s="23" t="s">
        <v>137</v>
      </c>
      <c r="BE231" s="231">
        <f>IF(N231="základní",J231,0)</f>
        <v>0</v>
      </c>
      <c r="BF231" s="231">
        <f>IF(N231="snížená",J231,0)</f>
        <v>0</v>
      </c>
      <c r="BG231" s="231">
        <f>IF(N231="zákl. přenesená",J231,0)</f>
        <v>0</v>
      </c>
      <c r="BH231" s="231">
        <f>IF(N231="sníž. přenesená",J231,0)</f>
        <v>0</v>
      </c>
      <c r="BI231" s="231">
        <f>IF(N231="nulová",J231,0)</f>
        <v>0</v>
      </c>
      <c r="BJ231" s="23" t="s">
        <v>146</v>
      </c>
      <c r="BK231" s="231">
        <f>ROUND(I231*H231,2)</f>
        <v>0</v>
      </c>
      <c r="BL231" s="23" t="s">
        <v>233</v>
      </c>
      <c r="BM231" s="23" t="s">
        <v>376</v>
      </c>
    </row>
    <row r="232" s="1" customFormat="1">
      <c r="B232" s="45"/>
      <c r="C232" s="73"/>
      <c r="D232" s="234" t="s">
        <v>164</v>
      </c>
      <c r="E232" s="73"/>
      <c r="F232" s="255" t="s">
        <v>377</v>
      </c>
      <c r="G232" s="73"/>
      <c r="H232" s="73"/>
      <c r="I232" s="190"/>
      <c r="J232" s="73"/>
      <c r="K232" s="73"/>
      <c r="L232" s="71"/>
      <c r="M232" s="256"/>
      <c r="N232" s="46"/>
      <c r="O232" s="46"/>
      <c r="P232" s="46"/>
      <c r="Q232" s="46"/>
      <c r="R232" s="46"/>
      <c r="S232" s="46"/>
      <c r="T232" s="94"/>
      <c r="AT232" s="23" t="s">
        <v>164</v>
      </c>
      <c r="AU232" s="23" t="s">
        <v>146</v>
      </c>
    </row>
    <row r="233" s="11" customFormat="1">
      <c r="B233" s="232"/>
      <c r="C233" s="233"/>
      <c r="D233" s="234" t="s">
        <v>148</v>
      </c>
      <c r="E233" s="235" t="s">
        <v>21</v>
      </c>
      <c r="F233" s="236" t="s">
        <v>378</v>
      </c>
      <c r="G233" s="233"/>
      <c r="H233" s="237">
        <v>55.200000000000003</v>
      </c>
      <c r="I233" s="238"/>
      <c r="J233" s="233"/>
      <c r="K233" s="233"/>
      <c r="L233" s="239"/>
      <c r="M233" s="240"/>
      <c r="N233" s="241"/>
      <c r="O233" s="241"/>
      <c r="P233" s="241"/>
      <c r="Q233" s="241"/>
      <c r="R233" s="241"/>
      <c r="S233" s="241"/>
      <c r="T233" s="242"/>
      <c r="AT233" s="243" t="s">
        <v>148</v>
      </c>
      <c r="AU233" s="243" t="s">
        <v>146</v>
      </c>
      <c r="AV233" s="11" t="s">
        <v>146</v>
      </c>
      <c r="AW233" s="11" t="s">
        <v>35</v>
      </c>
      <c r="AX233" s="11" t="s">
        <v>80</v>
      </c>
      <c r="AY233" s="243" t="s">
        <v>137</v>
      </c>
    </row>
    <row r="234" s="10" customFormat="1" ht="29.88" customHeight="1">
      <c r="B234" s="204"/>
      <c r="C234" s="205"/>
      <c r="D234" s="206" t="s">
        <v>71</v>
      </c>
      <c r="E234" s="218" t="s">
        <v>379</v>
      </c>
      <c r="F234" s="218" t="s">
        <v>380</v>
      </c>
      <c r="G234" s="205"/>
      <c r="H234" s="205"/>
      <c r="I234" s="208"/>
      <c r="J234" s="219">
        <f>BK234</f>
        <v>0</v>
      </c>
      <c r="K234" s="205"/>
      <c r="L234" s="210"/>
      <c r="M234" s="211"/>
      <c r="N234" s="212"/>
      <c r="O234" s="212"/>
      <c r="P234" s="213">
        <f>SUM(P235:P238)</f>
        <v>0</v>
      </c>
      <c r="Q234" s="212"/>
      <c r="R234" s="213">
        <f>SUM(R235:R238)</f>
        <v>0.080000000000000002</v>
      </c>
      <c r="S234" s="212"/>
      <c r="T234" s="214">
        <f>SUM(T235:T238)</f>
        <v>0.0011999999999999999</v>
      </c>
      <c r="AR234" s="215" t="s">
        <v>146</v>
      </c>
      <c r="AT234" s="216" t="s">
        <v>71</v>
      </c>
      <c r="AU234" s="216" t="s">
        <v>80</v>
      </c>
      <c r="AY234" s="215" t="s">
        <v>137</v>
      </c>
      <c r="BK234" s="217">
        <f>SUM(BK235:BK238)</f>
        <v>0</v>
      </c>
    </row>
    <row r="235" s="1" customFormat="1" ht="25.5" customHeight="1">
      <c r="B235" s="45"/>
      <c r="C235" s="220" t="s">
        <v>381</v>
      </c>
      <c r="D235" s="220" t="s">
        <v>140</v>
      </c>
      <c r="E235" s="221" t="s">
        <v>382</v>
      </c>
      <c r="F235" s="222" t="s">
        <v>383</v>
      </c>
      <c r="G235" s="223" t="s">
        <v>345</v>
      </c>
      <c r="H235" s="224">
        <v>8</v>
      </c>
      <c r="I235" s="225"/>
      <c r="J235" s="226">
        <f>ROUND(I235*H235,2)</f>
        <v>0</v>
      </c>
      <c r="K235" s="222" t="s">
        <v>144</v>
      </c>
      <c r="L235" s="71"/>
      <c r="M235" s="227" t="s">
        <v>21</v>
      </c>
      <c r="N235" s="228" t="s">
        <v>44</v>
      </c>
      <c r="O235" s="46"/>
      <c r="P235" s="229">
        <f>O235*H235</f>
        <v>0</v>
      </c>
      <c r="Q235" s="229">
        <v>0</v>
      </c>
      <c r="R235" s="229">
        <f>Q235*H235</f>
        <v>0</v>
      </c>
      <c r="S235" s="229">
        <v>0.00014999999999999999</v>
      </c>
      <c r="T235" s="230">
        <f>S235*H235</f>
        <v>0.0011999999999999999</v>
      </c>
      <c r="AR235" s="23" t="s">
        <v>233</v>
      </c>
      <c r="AT235" s="23" t="s">
        <v>140</v>
      </c>
      <c r="AU235" s="23" t="s">
        <v>146</v>
      </c>
      <c r="AY235" s="23" t="s">
        <v>137</v>
      </c>
      <c r="BE235" s="231">
        <f>IF(N235="základní",J235,0)</f>
        <v>0</v>
      </c>
      <c r="BF235" s="231">
        <f>IF(N235="snížená",J235,0)</f>
        <v>0</v>
      </c>
      <c r="BG235" s="231">
        <f>IF(N235="zákl. přenesená",J235,0)</f>
        <v>0</v>
      </c>
      <c r="BH235" s="231">
        <f>IF(N235="sníž. přenesená",J235,0)</f>
        <v>0</v>
      </c>
      <c r="BI235" s="231">
        <f>IF(N235="nulová",J235,0)</f>
        <v>0</v>
      </c>
      <c r="BJ235" s="23" t="s">
        <v>146</v>
      </c>
      <c r="BK235" s="231">
        <f>ROUND(I235*H235,2)</f>
        <v>0</v>
      </c>
      <c r="BL235" s="23" t="s">
        <v>233</v>
      </c>
      <c r="BM235" s="23" t="s">
        <v>384</v>
      </c>
    </row>
    <row r="236" s="11" customFormat="1">
      <c r="B236" s="232"/>
      <c r="C236" s="233"/>
      <c r="D236" s="234" t="s">
        <v>148</v>
      </c>
      <c r="E236" s="235" t="s">
        <v>21</v>
      </c>
      <c r="F236" s="236" t="s">
        <v>186</v>
      </c>
      <c r="G236" s="233"/>
      <c r="H236" s="237">
        <v>8</v>
      </c>
      <c r="I236" s="238"/>
      <c r="J236" s="233"/>
      <c r="K236" s="233"/>
      <c r="L236" s="239"/>
      <c r="M236" s="240"/>
      <c r="N236" s="241"/>
      <c r="O236" s="241"/>
      <c r="P236" s="241"/>
      <c r="Q236" s="241"/>
      <c r="R236" s="241"/>
      <c r="S236" s="241"/>
      <c r="T236" s="242"/>
      <c r="AT236" s="243" t="s">
        <v>148</v>
      </c>
      <c r="AU236" s="243" t="s">
        <v>146</v>
      </c>
      <c r="AV236" s="11" t="s">
        <v>146</v>
      </c>
      <c r="AW236" s="11" t="s">
        <v>35</v>
      </c>
      <c r="AX236" s="11" t="s">
        <v>80</v>
      </c>
      <c r="AY236" s="243" t="s">
        <v>137</v>
      </c>
    </row>
    <row r="237" s="1" customFormat="1" ht="25.5" customHeight="1">
      <c r="B237" s="45"/>
      <c r="C237" s="220" t="s">
        <v>385</v>
      </c>
      <c r="D237" s="220" t="s">
        <v>140</v>
      </c>
      <c r="E237" s="221" t="s">
        <v>386</v>
      </c>
      <c r="F237" s="222" t="s">
        <v>387</v>
      </c>
      <c r="G237" s="223" t="s">
        <v>388</v>
      </c>
      <c r="H237" s="224">
        <v>8</v>
      </c>
      <c r="I237" s="225"/>
      <c r="J237" s="226">
        <f>ROUND(I237*H237,2)</f>
        <v>0</v>
      </c>
      <c r="K237" s="222" t="s">
        <v>318</v>
      </c>
      <c r="L237" s="71"/>
      <c r="M237" s="227" t="s">
        <v>21</v>
      </c>
      <c r="N237" s="228" t="s">
        <v>44</v>
      </c>
      <c r="O237" s="46"/>
      <c r="P237" s="229">
        <f>O237*H237</f>
        <v>0</v>
      </c>
      <c r="Q237" s="229">
        <v>0.01</v>
      </c>
      <c r="R237" s="229">
        <f>Q237*H237</f>
        <v>0.080000000000000002</v>
      </c>
      <c r="S237" s="229">
        <v>0</v>
      </c>
      <c r="T237" s="230">
        <f>S237*H237</f>
        <v>0</v>
      </c>
      <c r="AR237" s="23" t="s">
        <v>233</v>
      </c>
      <c r="AT237" s="23" t="s">
        <v>140</v>
      </c>
      <c r="AU237" s="23" t="s">
        <v>146</v>
      </c>
      <c r="AY237" s="23" t="s">
        <v>137</v>
      </c>
      <c r="BE237" s="231">
        <f>IF(N237="základní",J237,0)</f>
        <v>0</v>
      </c>
      <c r="BF237" s="231">
        <f>IF(N237="snížená",J237,0)</f>
        <v>0</v>
      </c>
      <c r="BG237" s="231">
        <f>IF(N237="zákl. přenesená",J237,0)</f>
        <v>0</v>
      </c>
      <c r="BH237" s="231">
        <f>IF(N237="sníž. přenesená",J237,0)</f>
        <v>0</v>
      </c>
      <c r="BI237" s="231">
        <f>IF(N237="nulová",J237,0)</f>
        <v>0</v>
      </c>
      <c r="BJ237" s="23" t="s">
        <v>146</v>
      </c>
      <c r="BK237" s="231">
        <f>ROUND(I237*H237,2)</f>
        <v>0</v>
      </c>
      <c r="BL237" s="23" t="s">
        <v>233</v>
      </c>
      <c r="BM237" s="23" t="s">
        <v>389</v>
      </c>
    </row>
    <row r="238" s="11" customFormat="1">
      <c r="B238" s="232"/>
      <c r="C238" s="233"/>
      <c r="D238" s="234" t="s">
        <v>148</v>
      </c>
      <c r="E238" s="235" t="s">
        <v>21</v>
      </c>
      <c r="F238" s="236" t="s">
        <v>186</v>
      </c>
      <c r="G238" s="233"/>
      <c r="H238" s="237">
        <v>8</v>
      </c>
      <c r="I238" s="238"/>
      <c r="J238" s="233"/>
      <c r="K238" s="233"/>
      <c r="L238" s="239"/>
      <c r="M238" s="240"/>
      <c r="N238" s="241"/>
      <c r="O238" s="241"/>
      <c r="P238" s="241"/>
      <c r="Q238" s="241"/>
      <c r="R238" s="241"/>
      <c r="S238" s="241"/>
      <c r="T238" s="242"/>
      <c r="AT238" s="243" t="s">
        <v>148</v>
      </c>
      <c r="AU238" s="243" t="s">
        <v>146</v>
      </c>
      <c r="AV238" s="11" t="s">
        <v>146</v>
      </c>
      <c r="AW238" s="11" t="s">
        <v>35</v>
      </c>
      <c r="AX238" s="11" t="s">
        <v>80</v>
      </c>
      <c r="AY238" s="243" t="s">
        <v>137</v>
      </c>
    </row>
    <row r="239" s="10" customFormat="1" ht="29.88" customHeight="1">
      <c r="B239" s="204"/>
      <c r="C239" s="205"/>
      <c r="D239" s="206" t="s">
        <v>71</v>
      </c>
      <c r="E239" s="218" t="s">
        <v>390</v>
      </c>
      <c r="F239" s="218" t="s">
        <v>391</v>
      </c>
      <c r="G239" s="205"/>
      <c r="H239" s="205"/>
      <c r="I239" s="208"/>
      <c r="J239" s="219">
        <f>BK239</f>
        <v>0</v>
      </c>
      <c r="K239" s="205"/>
      <c r="L239" s="210"/>
      <c r="M239" s="211"/>
      <c r="N239" s="212"/>
      <c r="O239" s="212"/>
      <c r="P239" s="213">
        <f>SUM(P240:P254)</f>
        <v>0</v>
      </c>
      <c r="Q239" s="212"/>
      <c r="R239" s="213">
        <f>SUM(R240:R254)</f>
        <v>0.91000000000000003</v>
      </c>
      <c r="S239" s="212"/>
      <c r="T239" s="214">
        <f>SUM(T240:T254)</f>
        <v>0.40000000000000002</v>
      </c>
      <c r="AR239" s="215" t="s">
        <v>146</v>
      </c>
      <c r="AT239" s="216" t="s">
        <v>71</v>
      </c>
      <c r="AU239" s="216" t="s">
        <v>80</v>
      </c>
      <c r="AY239" s="215" t="s">
        <v>137</v>
      </c>
      <c r="BK239" s="217">
        <f>SUM(BK240:BK254)</f>
        <v>0</v>
      </c>
    </row>
    <row r="240" s="1" customFormat="1" ht="16.5" customHeight="1">
      <c r="B240" s="45"/>
      <c r="C240" s="220" t="s">
        <v>392</v>
      </c>
      <c r="D240" s="220" t="s">
        <v>140</v>
      </c>
      <c r="E240" s="221" t="s">
        <v>393</v>
      </c>
      <c r="F240" s="222" t="s">
        <v>394</v>
      </c>
      <c r="G240" s="223" t="s">
        <v>388</v>
      </c>
      <c r="H240" s="224">
        <v>3</v>
      </c>
      <c r="I240" s="225"/>
      <c r="J240" s="226">
        <f>ROUND(I240*H240,2)</f>
        <v>0</v>
      </c>
      <c r="K240" s="222" t="s">
        <v>318</v>
      </c>
      <c r="L240" s="71"/>
      <c r="M240" s="227" t="s">
        <v>21</v>
      </c>
      <c r="N240" s="228" t="s">
        <v>44</v>
      </c>
      <c r="O240" s="46"/>
      <c r="P240" s="229">
        <f>O240*H240</f>
        <v>0</v>
      </c>
      <c r="Q240" s="229">
        <v>0.25</v>
      </c>
      <c r="R240" s="229">
        <f>Q240*H240</f>
        <v>0.75</v>
      </c>
      <c r="S240" s="229">
        <v>0</v>
      </c>
      <c r="T240" s="230">
        <f>S240*H240</f>
        <v>0</v>
      </c>
      <c r="AR240" s="23" t="s">
        <v>233</v>
      </c>
      <c r="AT240" s="23" t="s">
        <v>140</v>
      </c>
      <c r="AU240" s="23" t="s">
        <v>146</v>
      </c>
      <c r="AY240" s="23" t="s">
        <v>137</v>
      </c>
      <c r="BE240" s="231">
        <f>IF(N240="základní",J240,0)</f>
        <v>0</v>
      </c>
      <c r="BF240" s="231">
        <f>IF(N240="snížená",J240,0)</f>
        <v>0</v>
      </c>
      <c r="BG240" s="231">
        <f>IF(N240="zákl. přenesená",J240,0)</f>
        <v>0</v>
      </c>
      <c r="BH240" s="231">
        <f>IF(N240="sníž. přenesená",J240,0)</f>
        <v>0</v>
      </c>
      <c r="BI240" s="231">
        <f>IF(N240="nulová",J240,0)</f>
        <v>0</v>
      </c>
      <c r="BJ240" s="23" t="s">
        <v>146</v>
      </c>
      <c r="BK240" s="231">
        <f>ROUND(I240*H240,2)</f>
        <v>0</v>
      </c>
      <c r="BL240" s="23" t="s">
        <v>233</v>
      </c>
      <c r="BM240" s="23" t="s">
        <v>395</v>
      </c>
    </row>
    <row r="241" s="11" customFormat="1">
      <c r="B241" s="232"/>
      <c r="C241" s="233"/>
      <c r="D241" s="234" t="s">
        <v>148</v>
      </c>
      <c r="E241" s="235" t="s">
        <v>21</v>
      </c>
      <c r="F241" s="236" t="s">
        <v>138</v>
      </c>
      <c r="G241" s="233"/>
      <c r="H241" s="237">
        <v>3</v>
      </c>
      <c r="I241" s="238"/>
      <c r="J241" s="233"/>
      <c r="K241" s="233"/>
      <c r="L241" s="239"/>
      <c r="M241" s="240"/>
      <c r="N241" s="241"/>
      <c r="O241" s="241"/>
      <c r="P241" s="241"/>
      <c r="Q241" s="241"/>
      <c r="R241" s="241"/>
      <c r="S241" s="241"/>
      <c r="T241" s="242"/>
      <c r="AT241" s="243" t="s">
        <v>148</v>
      </c>
      <c r="AU241" s="243" t="s">
        <v>146</v>
      </c>
      <c r="AV241" s="11" t="s">
        <v>146</v>
      </c>
      <c r="AW241" s="11" t="s">
        <v>35</v>
      </c>
      <c r="AX241" s="11" t="s">
        <v>80</v>
      </c>
      <c r="AY241" s="243" t="s">
        <v>137</v>
      </c>
    </row>
    <row r="242" s="1" customFormat="1" ht="16.5" customHeight="1">
      <c r="B242" s="45"/>
      <c r="C242" s="220" t="s">
        <v>396</v>
      </c>
      <c r="D242" s="220" t="s">
        <v>140</v>
      </c>
      <c r="E242" s="221" t="s">
        <v>397</v>
      </c>
      <c r="F242" s="222" t="s">
        <v>398</v>
      </c>
      <c r="G242" s="223" t="s">
        <v>388</v>
      </c>
      <c r="H242" s="224">
        <v>8</v>
      </c>
      <c r="I242" s="225"/>
      <c r="J242" s="226">
        <f>ROUND(I242*H242,2)</f>
        <v>0</v>
      </c>
      <c r="K242" s="222" t="s">
        <v>318</v>
      </c>
      <c r="L242" s="71"/>
      <c r="M242" s="227" t="s">
        <v>21</v>
      </c>
      <c r="N242" s="228" t="s">
        <v>44</v>
      </c>
      <c r="O242" s="46"/>
      <c r="P242" s="229">
        <f>O242*H242</f>
        <v>0</v>
      </c>
      <c r="Q242" s="229">
        <v>0</v>
      </c>
      <c r="R242" s="229">
        <f>Q242*H242</f>
        <v>0</v>
      </c>
      <c r="S242" s="229">
        <v>0.050000000000000003</v>
      </c>
      <c r="T242" s="230">
        <f>S242*H242</f>
        <v>0.40000000000000002</v>
      </c>
      <c r="AR242" s="23" t="s">
        <v>233</v>
      </c>
      <c r="AT242" s="23" t="s">
        <v>140</v>
      </c>
      <c r="AU242" s="23" t="s">
        <v>146</v>
      </c>
      <c r="AY242" s="23" t="s">
        <v>137</v>
      </c>
      <c r="BE242" s="231">
        <f>IF(N242="základní",J242,0)</f>
        <v>0</v>
      </c>
      <c r="BF242" s="231">
        <f>IF(N242="snížená",J242,0)</f>
        <v>0</v>
      </c>
      <c r="BG242" s="231">
        <f>IF(N242="zákl. přenesená",J242,0)</f>
        <v>0</v>
      </c>
      <c r="BH242" s="231">
        <f>IF(N242="sníž. přenesená",J242,0)</f>
        <v>0</v>
      </c>
      <c r="BI242" s="231">
        <f>IF(N242="nulová",J242,0)</f>
        <v>0</v>
      </c>
      <c r="BJ242" s="23" t="s">
        <v>146</v>
      </c>
      <c r="BK242" s="231">
        <f>ROUND(I242*H242,2)</f>
        <v>0</v>
      </c>
      <c r="BL242" s="23" t="s">
        <v>233</v>
      </c>
      <c r="BM242" s="23" t="s">
        <v>399</v>
      </c>
    </row>
    <row r="243" s="11" customFormat="1">
      <c r="B243" s="232"/>
      <c r="C243" s="233"/>
      <c r="D243" s="234" t="s">
        <v>148</v>
      </c>
      <c r="E243" s="235" t="s">
        <v>21</v>
      </c>
      <c r="F243" s="236" t="s">
        <v>186</v>
      </c>
      <c r="G243" s="233"/>
      <c r="H243" s="237">
        <v>8</v>
      </c>
      <c r="I243" s="238"/>
      <c r="J243" s="233"/>
      <c r="K243" s="233"/>
      <c r="L243" s="239"/>
      <c r="M243" s="240"/>
      <c r="N243" s="241"/>
      <c r="O243" s="241"/>
      <c r="P243" s="241"/>
      <c r="Q243" s="241"/>
      <c r="R243" s="241"/>
      <c r="S243" s="241"/>
      <c r="T243" s="242"/>
      <c r="AT243" s="243" t="s">
        <v>148</v>
      </c>
      <c r="AU243" s="243" t="s">
        <v>146</v>
      </c>
      <c r="AV243" s="11" t="s">
        <v>146</v>
      </c>
      <c r="AW243" s="11" t="s">
        <v>35</v>
      </c>
      <c r="AX243" s="11" t="s">
        <v>80</v>
      </c>
      <c r="AY243" s="243" t="s">
        <v>137</v>
      </c>
    </row>
    <row r="244" s="1" customFormat="1" ht="16.5" customHeight="1">
      <c r="B244" s="45"/>
      <c r="C244" s="220" t="s">
        <v>400</v>
      </c>
      <c r="D244" s="220" t="s">
        <v>140</v>
      </c>
      <c r="E244" s="221" t="s">
        <v>401</v>
      </c>
      <c r="F244" s="222" t="s">
        <v>398</v>
      </c>
      <c r="G244" s="223" t="s">
        <v>388</v>
      </c>
      <c r="H244" s="224">
        <v>8</v>
      </c>
      <c r="I244" s="225"/>
      <c r="J244" s="226">
        <f>ROUND(I244*H244,2)</f>
        <v>0</v>
      </c>
      <c r="K244" s="222" t="s">
        <v>318</v>
      </c>
      <c r="L244" s="71"/>
      <c r="M244" s="227" t="s">
        <v>21</v>
      </c>
      <c r="N244" s="228" t="s">
        <v>44</v>
      </c>
      <c r="O244" s="46"/>
      <c r="P244" s="229">
        <f>O244*H244</f>
        <v>0</v>
      </c>
      <c r="Q244" s="229">
        <v>0.02</v>
      </c>
      <c r="R244" s="229">
        <f>Q244*H244</f>
        <v>0.16</v>
      </c>
      <c r="S244" s="229">
        <v>0</v>
      </c>
      <c r="T244" s="230">
        <f>S244*H244</f>
        <v>0</v>
      </c>
      <c r="AR244" s="23" t="s">
        <v>233</v>
      </c>
      <c r="AT244" s="23" t="s">
        <v>140</v>
      </c>
      <c r="AU244" s="23" t="s">
        <v>146</v>
      </c>
      <c r="AY244" s="23" t="s">
        <v>137</v>
      </c>
      <c r="BE244" s="231">
        <f>IF(N244="základní",J244,0)</f>
        <v>0</v>
      </c>
      <c r="BF244" s="231">
        <f>IF(N244="snížená",J244,0)</f>
        <v>0</v>
      </c>
      <c r="BG244" s="231">
        <f>IF(N244="zákl. přenesená",J244,0)</f>
        <v>0</v>
      </c>
      <c r="BH244" s="231">
        <f>IF(N244="sníž. přenesená",J244,0)</f>
        <v>0</v>
      </c>
      <c r="BI244" s="231">
        <f>IF(N244="nulová",J244,0)</f>
        <v>0</v>
      </c>
      <c r="BJ244" s="23" t="s">
        <v>146</v>
      </c>
      <c r="BK244" s="231">
        <f>ROUND(I244*H244,2)</f>
        <v>0</v>
      </c>
      <c r="BL244" s="23" t="s">
        <v>233</v>
      </c>
      <c r="BM244" s="23" t="s">
        <v>402</v>
      </c>
    </row>
    <row r="245" s="11" customFormat="1">
      <c r="B245" s="232"/>
      <c r="C245" s="233"/>
      <c r="D245" s="234" t="s">
        <v>148</v>
      </c>
      <c r="E245" s="235" t="s">
        <v>21</v>
      </c>
      <c r="F245" s="236" t="s">
        <v>186</v>
      </c>
      <c r="G245" s="233"/>
      <c r="H245" s="237">
        <v>8</v>
      </c>
      <c r="I245" s="238"/>
      <c r="J245" s="233"/>
      <c r="K245" s="233"/>
      <c r="L245" s="239"/>
      <c r="M245" s="240"/>
      <c r="N245" s="241"/>
      <c r="O245" s="241"/>
      <c r="P245" s="241"/>
      <c r="Q245" s="241"/>
      <c r="R245" s="241"/>
      <c r="S245" s="241"/>
      <c r="T245" s="242"/>
      <c r="AT245" s="243" t="s">
        <v>148</v>
      </c>
      <c r="AU245" s="243" t="s">
        <v>146</v>
      </c>
      <c r="AV245" s="11" t="s">
        <v>146</v>
      </c>
      <c r="AW245" s="11" t="s">
        <v>35</v>
      </c>
      <c r="AX245" s="11" t="s">
        <v>80</v>
      </c>
      <c r="AY245" s="243" t="s">
        <v>137</v>
      </c>
    </row>
    <row r="246" s="1" customFormat="1" ht="38.25" customHeight="1">
      <c r="B246" s="45"/>
      <c r="C246" s="220" t="s">
        <v>403</v>
      </c>
      <c r="D246" s="220" t="s">
        <v>140</v>
      </c>
      <c r="E246" s="221" t="s">
        <v>404</v>
      </c>
      <c r="F246" s="222" t="s">
        <v>405</v>
      </c>
      <c r="G246" s="223" t="s">
        <v>261</v>
      </c>
      <c r="H246" s="224">
        <v>0.91000000000000003</v>
      </c>
      <c r="I246" s="225"/>
      <c r="J246" s="226">
        <f>ROUND(I246*H246,2)</f>
        <v>0</v>
      </c>
      <c r="K246" s="222" t="s">
        <v>144</v>
      </c>
      <c r="L246" s="71"/>
      <c r="M246" s="227" t="s">
        <v>21</v>
      </c>
      <c r="N246" s="228" t="s">
        <v>44</v>
      </c>
      <c r="O246" s="46"/>
      <c r="P246" s="229">
        <f>O246*H246</f>
        <v>0</v>
      </c>
      <c r="Q246" s="229">
        <v>0</v>
      </c>
      <c r="R246" s="229">
        <f>Q246*H246</f>
        <v>0</v>
      </c>
      <c r="S246" s="229">
        <v>0</v>
      </c>
      <c r="T246" s="230">
        <f>S246*H246</f>
        <v>0</v>
      </c>
      <c r="AR246" s="23" t="s">
        <v>233</v>
      </c>
      <c r="AT246" s="23" t="s">
        <v>140</v>
      </c>
      <c r="AU246" s="23" t="s">
        <v>146</v>
      </c>
      <c r="AY246" s="23" t="s">
        <v>137</v>
      </c>
      <c r="BE246" s="231">
        <f>IF(N246="základní",J246,0)</f>
        <v>0</v>
      </c>
      <c r="BF246" s="231">
        <f>IF(N246="snížená",J246,0)</f>
        <v>0</v>
      </c>
      <c r="BG246" s="231">
        <f>IF(N246="zákl. přenesená",J246,0)</f>
        <v>0</v>
      </c>
      <c r="BH246" s="231">
        <f>IF(N246="sníž. přenesená",J246,0)</f>
        <v>0</v>
      </c>
      <c r="BI246" s="231">
        <f>IF(N246="nulová",J246,0)</f>
        <v>0</v>
      </c>
      <c r="BJ246" s="23" t="s">
        <v>146</v>
      </c>
      <c r="BK246" s="231">
        <f>ROUND(I246*H246,2)</f>
        <v>0</v>
      </c>
      <c r="BL246" s="23" t="s">
        <v>233</v>
      </c>
      <c r="BM246" s="23" t="s">
        <v>406</v>
      </c>
    </row>
    <row r="247" s="1" customFormat="1">
      <c r="B247" s="45"/>
      <c r="C247" s="73"/>
      <c r="D247" s="234" t="s">
        <v>164</v>
      </c>
      <c r="E247" s="73"/>
      <c r="F247" s="255" t="s">
        <v>407</v>
      </c>
      <c r="G247" s="73"/>
      <c r="H247" s="73"/>
      <c r="I247" s="190"/>
      <c r="J247" s="73"/>
      <c r="K247" s="73"/>
      <c r="L247" s="71"/>
      <c r="M247" s="256"/>
      <c r="N247" s="46"/>
      <c r="O247" s="46"/>
      <c r="P247" s="46"/>
      <c r="Q247" s="46"/>
      <c r="R247" s="46"/>
      <c r="S247" s="46"/>
      <c r="T247" s="94"/>
      <c r="AT247" s="23" t="s">
        <v>164</v>
      </c>
      <c r="AU247" s="23" t="s">
        <v>146</v>
      </c>
    </row>
    <row r="248" s="1" customFormat="1" ht="38.25" customHeight="1">
      <c r="B248" s="45"/>
      <c r="C248" s="220" t="s">
        <v>408</v>
      </c>
      <c r="D248" s="220" t="s">
        <v>140</v>
      </c>
      <c r="E248" s="221" t="s">
        <v>409</v>
      </c>
      <c r="F248" s="222" t="s">
        <v>410</v>
      </c>
      <c r="G248" s="223" t="s">
        <v>261</v>
      </c>
      <c r="H248" s="224">
        <v>0.91000000000000003</v>
      </c>
      <c r="I248" s="225"/>
      <c r="J248" s="226">
        <f>ROUND(I248*H248,2)</f>
        <v>0</v>
      </c>
      <c r="K248" s="222" t="s">
        <v>144</v>
      </c>
      <c r="L248" s="71"/>
      <c r="M248" s="227" t="s">
        <v>21</v>
      </c>
      <c r="N248" s="228" t="s">
        <v>44</v>
      </c>
      <c r="O248" s="46"/>
      <c r="P248" s="229">
        <f>O248*H248</f>
        <v>0</v>
      </c>
      <c r="Q248" s="229">
        <v>0</v>
      </c>
      <c r="R248" s="229">
        <f>Q248*H248</f>
        <v>0</v>
      </c>
      <c r="S248" s="229">
        <v>0</v>
      </c>
      <c r="T248" s="230">
        <f>S248*H248</f>
        <v>0</v>
      </c>
      <c r="AR248" s="23" t="s">
        <v>233</v>
      </c>
      <c r="AT248" s="23" t="s">
        <v>140</v>
      </c>
      <c r="AU248" s="23" t="s">
        <v>146</v>
      </c>
      <c r="AY248" s="23" t="s">
        <v>137</v>
      </c>
      <c r="BE248" s="231">
        <f>IF(N248="základní",J248,0)</f>
        <v>0</v>
      </c>
      <c r="BF248" s="231">
        <f>IF(N248="snížená",J248,0)</f>
        <v>0</v>
      </c>
      <c r="BG248" s="231">
        <f>IF(N248="zákl. přenesená",J248,0)</f>
        <v>0</v>
      </c>
      <c r="BH248" s="231">
        <f>IF(N248="sníž. přenesená",J248,0)</f>
        <v>0</v>
      </c>
      <c r="BI248" s="231">
        <f>IF(N248="nulová",J248,0)</f>
        <v>0</v>
      </c>
      <c r="BJ248" s="23" t="s">
        <v>146</v>
      </c>
      <c r="BK248" s="231">
        <f>ROUND(I248*H248,2)</f>
        <v>0</v>
      </c>
      <c r="BL248" s="23" t="s">
        <v>233</v>
      </c>
      <c r="BM248" s="23" t="s">
        <v>411</v>
      </c>
    </row>
    <row r="249" s="1" customFormat="1">
      <c r="B249" s="45"/>
      <c r="C249" s="73"/>
      <c r="D249" s="234" t="s">
        <v>164</v>
      </c>
      <c r="E249" s="73"/>
      <c r="F249" s="255" t="s">
        <v>407</v>
      </c>
      <c r="G249" s="73"/>
      <c r="H249" s="73"/>
      <c r="I249" s="190"/>
      <c r="J249" s="73"/>
      <c r="K249" s="73"/>
      <c r="L249" s="71"/>
      <c r="M249" s="256"/>
      <c r="N249" s="46"/>
      <c r="O249" s="46"/>
      <c r="P249" s="46"/>
      <c r="Q249" s="46"/>
      <c r="R249" s="46"/>
      <c r="S249" s="46"/>
      <c r="T249" s="94"/>
      <c r="AT249" s="23" t="s">
        <v>164</v>
      </c>
      <c r="AU249" s="23" t="s">
        <v>146</v>
      </c>
    </row>
    <row r="250" s="1" customFormat="1" ht="38.25" customHeight="1">
      <c r="B250" s="45"/>
      <c r="C250" s="220" t="s">
        <v>412</v>
      </c>
      <c r="D250" s="220" t="s">
        <v>140</v>
      </c>
      <c r="E250" s="221" t="s">
        <v>413</v>
      </c>
      <c r="F250" s="222" t="s">
        <v>414</v>
      </c>
      <c r="G250" s="223" t="s">
        <v>261</v>
      </c>
      <c r="H250" s="224">
        <v>0.91000000000000003</v>
      </c>
      <c r="I250" s="225"/>
      <c r="J250" s="226">
        <f>ROUND(I250*H250,2)</f>
        <v>0</v>
      </c>
      <c r="K250" s="222" t="s">
        <v>144</v>
      </c>
      <c r="L250" s="71"/>
      <c r="M250" s="227" t="s">
        <v>21</v>
      </c>
      <c r="N250" s="228" t="s">
        <v>44</v>
      </c>
      <c r="O250" s="46"/>
      <c r="P250" s="229">
        <f>O250*H250</f>
        <v>0</v>
      </c>
      <c r="Q250" s="229">
        <v>0</v>
      </c>
      <c r="R250" s="229">
        <f>Q250*H250</f>
        <v>0</v>
      </c>
      <c r="S250" s="229">
        <v>0</v>
      </c>
      <c r="T250" s="230">
        <f>S250*H250</f>
        <v>0</v>
      </c>
      <c r="AR250" s="23" t="s">
        <v>233</v>
      </c>
      <c r="AT250" s="23" t="s">
        <v>140</v>
      </c>
      <c r="AU250" s="23" t="s">
        <v>146</v>
      </c>
      <c r="AY250" s="23" t="s">
        <v>137</v>
      </c>
      <c r="BE250" s="231">
        <f>IF(N250="základní",J250,0)</f>
        <v>0</v>
      </c>
      <c r="BF250" s="231">
        <f>IF(N250="snížená",J250,0)</f>
        <v>0</v>
      </c>
      <c r="BG250" s="231">
        <f>IF(N250="zákl. přenesená",J250,0)</f>
        <v>0</v>
      </c>
      <c r="BH250" s="231">
        <f>IF(N250="sníž. přenesená",J250,0)</f>
        <v>0</v>
      </c>
      <c r="BI250" s="231">
        <f>IF(N250="nulová",J250,0)</f>
        <v>0</v>
      </c>
      <c r="BJ250" s="23" t="s">
        <v>146</v>
      </c>
      <c r="BK250" s="231">
        <f>ROUND(I250*H250,2)</f>
        <v>0</v>
      </c>
      <c r="BL250" s="23" t="s">
        <v>233</v>
      </c>
      <c r="BM250" s="23" t="s">
        <v>415</v>
      </c>
    </row>
    <row r="251" s="1" customFormat="1">
      <c r="B251" s="45"/>
      <c r="C251" s="73"/>
      <c r="D251" s="234" t="s">
        <v>164</v>
      </c>
      <c r="E251" s="73"/>
      <c r="F251" s="255" t="s">
        <v>407</v>
      </c>
      <c r="G251" s="73"/>
      <c r="H251" s="73"/>
      <c r="I251" s="190"/>
      <c r="J251" s="73"/>
      <c r="K251" s="73"/>
      <c r="L251" s="71"/>
      <c r="M251" s="256"/>
      <c r="N251" s="46"/>
      <c r="O251" s="46"/>
      <c r="P251" s="46"/>
      <c r="Q251" s="46"/>
      <c r="R251" s="46"/>
      <c r="S251" s="46"/>
      <c r="T251" s="94"/>
      <c r="AT251" s="23" t="s">
        <v>164</v>
      </c>
      <c r="AU251" s="23" t="s">
        <v>146</v>
      </c>
    </row>
    <row r="252" s="1" customFormat="1" ht="38.25" customHeight="1">
      <c r="B252" s="45"/>
      <c r="C252" s="220" t="s">
        <v>416</v>
      </c>
      <c r="D252" s="220" t="s">
        <v>140</v>
      </c>
      <c r="E252" s="221" t="s">
        <v>417</v>
      </c>
      <c r="F252" s="222" t="s">
        <v>418</v>
      </c>
      <c r="G252" s="223" t="s">
        <v>261</v>
      </c>
      <c r="H252" s="224">
        <v>18.199999999999999</v>
      </c>
      <c r="I252" s="225"/>
      <c r="J252" s="226">
        <f>ROUND(I252*H252,2)</f>
        <v>0</v>
      </c>
      <c r="K252" s="222" t="s">
        <v>144</v>
      </c>
      <c r="L252" s="71"/>
      <c r="M252" s="227" t="s">
        <v>21</v>
      </c>
      <c r="N252" s="228" t="s">
        <v>44</v>
      </c>
      <c r="O252" s="46"/>
      <c r="P252" s="229">
        <f>O252*H252</f>
        <v>0</v>
      </c>
      <c r="Q252" s="229">
        <v>0</v>
      </c>
      <c r="R252" s="229">
        <f>Q252*H252</f>
        <v>0</v>
      </c>
      <c r="S252" s="229">
        <v>0</v>
      </c>
      <c r="T252" s="230">
        <f>S252*H252</f>
        <v>0</v>
      </c>
      <c r="AR252" s="23" t="s">
        <v>233</v>
      </c>
      <c r="AT252" s="23" t="s">
        <v>140</v>
      </c>
      <c r="AU252" s="23" t="s">
        <v>146</v>
      </c>
      <c r="AY252" s="23" t="s">
        <v>137</v>
      </c>
      <c r="BE252" s="231">
        <f>IF(N252="základní",J252,0)</f>
        <v>0</v>
      </c>
      <c r="BF252" s="231">
        <f>IF(N252="snížená",J252,0)</f>
        <v>0</v>
      </c>
      <c r="BG252" s="231">
        <f>IF(N252="zákl. přenesená",J252,0)</f>
        <v>0</v>
      </c>
      <c r="BH252" s="231">
        <f>IF(N252="sníž. přenesená",J252,0)</f>
        <v>0</v>
      </c>
      <c r="BI252" s="231">
        <f>IF(N252="nulová",J252,0)</f>
        <v>0</v>
      </c>
      <c r="BJ252" s="23" t="s">
        <v>146</v>
      </c>
      <c r="BK252" s="231">
        <f>ROUND(I252*H252,2)</f>
        <v>0</v>
      </c>
      <c r="BL252" s="23" t="s">
        <v>233</v>
      </c>
      <c r="BM252" s="23" t="s">
        <v>419</v>
      </c>
    </row>
    <row r="253" s="1" customFormat="1">
      <c r="B253" s="45"/>
      <c r="C253" s="73"/>
      <c r="D253" s="234" t="s">
        <v>164</v>
      </c>
      <c r="E253" s="73"/>
      <c r="F253" s="255" t="s">
        <v>407</v>
      </c>
      <c r="G253" s="73"/>
      <c r="H253" s="73"/>
      <c r="I253" s="190"/>
      <c r="J253" s="73"/>
      <c r="K253" s="73"/>
      <c r="L253" s="71"/>
      <c r="M253" s="256"/>
      <c r="N253" s="46"/>
      <c r="O253" s="46"/>
      <c r="P253" s="46"/>
      <c r="Q253" s="46"/>
      <c r="R253" s="46"/>
      <c r="S253" s="46"/>
      <c r="T253" s="94"/>
      <c r="AT253" s="23" t="s">
        <v>164</v>
      </c>
      <c r="AU253" s="23" t="s">
        <v>146</v>
      </c>
    </row>
    <row r="254" s="11" customFormat="1">
      <c r="B254" s="232"/>
      <c r="C254" s="233"/>
      <c r="D254" s="234" t="s">
        <v>148</v>
      </c>
      <c r="E254" s="233"/>
      <c r="F254" s="236" t="s">
        <v>420</v>
      </c>
      <c r="G254" s="233"/>
      <c r="H254" s="237">
        <v>18.199999999999999</v>
      </c>
      <c r="I254" s="238"/>
      <c r="J254" s="233"/>
      <c r="K254" s="233"/>
      <c r="L254" s="239"/>
      <c r="M254" s="240"/>
      <c r="N254" s="241"/>
      <c r="O254" s="241"/>
      <c r="P254" s="241"/>
      <c r="Q254" s="241"/>
      <c r="R254" s="241"/>
      <c r="S254" s="241"/>
      <c r="T254" s="242"/>
      <c r="AT254" s="243" t="s">
        <v>148</v>
      </c>
      <c r="AU254" s="243" t="s">
        <v>146</v>
      </c>
      <c r="AV254" s="11" t="s">
        <v>146</v>
      </c>
      <c r="AW254" s="11" t="s">
        <v>6</v>
      </c>
      <c r="AX254" s="11" t="s">
        <v>80</v>
      </c>
      <c r="AY254" s="243" t="s">
        <v>137</v>
      </c>
    </row>
    <row r="255" s="10" customFormat="1" ht="29.88" customHeight="1">
      <c r="B255" s="204"/>
      <c r="C255" s="205"/>
      <c r="D255" s="206" t="s">
        <v>71</v>
      </c>
      <c r="E255" s="218" t="s">
        <v>421</v>
      </c>
      <c r="F255" s="218" t="s">
        <v>422</v>
      </c>
      <c r="G255" s="205"/>
      <c r="H255" s="205"/>
      <c r="I255" s="208"/>
      <c r="J255" s="219">
        <f>BK255</f>
        <v>0</v>
      </c>
      <c r="K255" s="205"/>
      <c r="L255" s="210"/>
      <c r="M255" s="211"/>
      <c r="N255" s="212"/>
      <c r="O255" s="212"/>
      <c r="P255" s="213">
        <f>SUM(P256:P269)</f>
        <v>0</v>
      </c>
      <c r="Q255" s="212"/>
      <c r="R255" s="213">
        <f>SUM(R256:R269)</f>
        <v>0.012360000000000001</v>
      </c>
      <c r="S255" s="212"/>
      <c r="T255" s="214">
        <f>SUM(T256:T269)</f>
        <v>0</v>
      </c>
      <c r="AR255" s="215" t="s">
        <v>146</v>
      </c>
      <c r="AT255" s="216" t="s">
        <v>71</v>
      </c>
      <c r="AU255" s="216" t="s">
        <v>80</v>
      </c>
      <c r="AY255" s="215" t="s">
        <v>137</v>
      </c>
      <c r="BK255" s="217">
        <f>SUM(BK256:BK269)</f>
        <v>0</v>
      </c>
    </row>
    <row r="256" s="1" customFormat="1" ht="25.5" customHeight="1">
      <c r="B256" s="45"/>
      <c r="C256" s="220" t="s">
        <v>423</v>
      </c>
      <c r="D256" s="220" t="s">
        <v>140</v>
      </c>
      <c r="E256" s="221" t="s">
        <v>424</v>
      </c>
      <c r="F256" s="222" t="s">
        <v>425</v>
      </c>
      <c r="G256" s="223" t="s">
        <v>345</v>
      </c>
      <c r="H256" s="224">
        <v>6</v>
      </c>
      <c r="I256" s="225"/>
      <c r="J256" s="226">
        <f>ROUND(I256*H256,2)</f>
        <v>0</v>
      </c>
      <c r="K256" s="222" t="s">
        <v>144</v>
      </c>
      <c r="L256" s="71"/>
      <c r="M256" s="227" t="s">
        <v>21</v>
      </c>
      <c r="N256" s="228" t="s">
        <v>44</v>
      </c>
      <c r="O256" s="46"/>
      <c r="P256" s="229">
        <f>O256*H256</f>
        <v>0</v>
      </c>
      <c r="Q256" s="229">
        <v>0</v>
      </c>
      <c r="R256" s="229">
        <f>Q256*H256</f>
        <v>0</v>
      </c>
      <c r="S256" s="229">
        <v>0</v>
      </c>
      <c r="T256" s="230">
        <f>S256*H256</f>
        <v>0</v>
      </c>
      <c r="AR256" s="23" t="s">
        <v>233</v>
      </c>
      <c r="AT256" s="23" t="s">
        <v>140</v>
      </c>
      <c r="AU256" s="23" t="s">
        <v>146</v>
      </c>
      <c r="AY256" s="23" t="s">
        <v>137</v>
      </c>
      <c r="BE256" s="231">
        <f>IF(N256="základní",J256,0)</f>
        <v>0</v>
      </c>
      <c r="BF256" s="231">
        <f>IF(N256="snížená",J256,0)</f>
        <v>0</v>
      </c>
      <c r="BG256" s="231">
        <f>IF(N256="zákl. přenesená",J256,0)</f>
        <v>0</v>
      </c>
      <c r="BH256" s="231">
        <f>IF(N256="sníž. přenesená",J256,0)</f>
        <v>0</v>
      </c>
      <c r="BI256" s="231">
        <f>IF(N256="nulová",J256,0)</f>
        <v>0</v>
      </c>
      <c r="BJ256" s="23" t="s">
        <v>146</v>
      </c>
      <c r="BK256" s="231">
        <f>ROUND(I256*H256,2)</f>
        <v>0</v>
      </c>
      <c r="BL256" s="23" t="s">
        <v>233</v>
      </c>
      <c r="BM256" s="23" t="s">
        <v>426</v>
      </c>
    </row>
    <row r="257" s="1" customFormat="1">
      <c r="B257" s="45"/>
      <c r="C257" s="73"/>
      <c r="D257" s="234" t="s">
        <v>164</v>
      </c>
      <c r="E257" s="73"/>
      <c r="F257" s="255" t="s">
        <v>427</v>
      </c>
      <c r="G257" s="73"/>
      <c r="H257" s="73"/>
      <c r="I257" s="190"/>
      <c r="J257" s="73"/>
      <c r="K257" s="73"/>
      <c r="L257" s="71"/>
      <c r="M257" s="256"/>
      <c r="N257" s="46"/>
      <c r="O257" s="46"/>
      <c r="P257" s="46"/>
      <c r="Q257" s="46"/>
      <c r="R257" s="46"/>
      <c r="S257" s="46"/>
      <c r="T257" s="94"/>
      <c r="AT257" s="23" t="s">
        <v>164</v>
      </c>
      <c r="AU257" s="23" t="s">
        <v>146</v>
      </c>
    </row>
    <row r="258" s="13" customFormat="1">
      <c r="B258" s="257"/>
      <c r="C258" s="258"/>
      <c r="D258" s="234" t="s">
        <v>148</v>
      </c>
      <c r="E258" s="259" t="s">
        <v>21</v>
      </c>
      <c r="F258" s="260" t="s">
        <v>428</v>
      </c>
      <c r="G258" s="258"/>
      <c r="H258" s="259" t="s">
        <v>21</v>
      </c>
      <c r="I258" s="261"/>
      <c r="J258" s="258"/>
      <c r="K258" s="258"/>
      <c r="L258" s="262"/>
      <c r="M258" s="263"/>
      <c r="N258" s="264"/>
      <c r="O258" s="264"/>
      <c r="P258" s="264"/>
      <c r="Q258" s="264"/>
      <c r="R258" s="264"/>
      <c r="S258" s="264"/>
      <c r="T258" s="265"/>
      <c r="AT258" s="266" t="s">
        <v>148</v>
      </c>
      <c r="AU258" s="266" t="s">
        <v>146</v>
      </c>
      <c r="AV258" s="13" t="s">
        <v>80</v>
      </c>
      <c r="AW258" s="13" t="s">
        <v>35</v>
      </c>
      <c r="AX258" s="13" t="s">
        <v>72</v>
      </c>
      <c r="AY258" s="266" t="s">
        <v>137</v>
      </c>
    </row>
    <row r="259" s="11" customFormat="1">
      <c r="B259" s="232"/>
      <c r="C259" s="233"/>
      <c r="D259" s="234" t="s">
        <v>148</v>
      </c>
      <c r="E259" s="235" t="s">
        <v>21</v>
      </c>
      <c r="F259" s="236" t="s">
        <v>155</v>
      </c>
      <c r="G259" s="233"/>
      <c r="H259" s="237">
        <v>6</v>
      </c>
      <c r="I259" s="238"/>
      <c r="J259" s="233"/>
      <c r="K259" s="233"/>
      <c r="L259" s="239"/>
      <c r="M259" s="240"/>
      <c r="N259" s="241"/>
      <c r="O259" s="241"/>
      <c r="P259" s="241"/>
      <c r="Q259" s="241"/>
      <c r="R259" s="241"/>
      <c r="S259" s="241"/>
      <c r="T259" s="242"/>
      <c r="AT259" s="243" t="s">
        <v>148</v>
      </c>
      <c r="AU259" s="243" t="s">
        <v>146</v>
      </c>
      <c r="AV259" s="11" t="s">
        <v>146</v>
      </c>
      <c r="AW259" s="11" t="s">
        <v>35</v>
      </c>
      <c r="AX259" s="11" t="s">
        <v>80</v>
      </c>
      <c r="AY259" s="243" t="s">
        <v>137</v>
      </c>
    </row>
    <row r="260" s="1" customFormat="1" ht="25.5" customHeight="1">
      <c r="B260" s="45"/>
      <c r="C260" s="267" t="s">
        <v>429</v>
      </c>
      <c r="D260" s="267" t="s">
        <v>314</v>
      </c>
      <c r="E260" s="268" t="s">
        <v>430</v>
      </c>
      <c r="F260" s="269" t="s">
        <v>431</v>
      </c>
      <c r="G260" s="270" t="s">
        <v>345</v>
      </c>
      <c r="H260" s="271">
        <v>6</v>
      </c>
      <c r="I260" s="272"/>
      <c r="J260" s="273">
        <f>ROUND(I260*H260,2)</f>
        <v>0</v>
      </c>
      <c r="K260" s="269" t="s">
        <v>144</v>
      </c>
      <c r="L260" s="274"/>
      <c r="M260" s="275" t="s">
        <v>21</v>
      </c>
      <c r="N260" s="276" t="s">
        <v>44</v>
      </c>
      <c r="O260" s="46"/>
      <c r="P260" s="229">
        <f>O260*H260</f>
        <v>0</v>
      </c>
      <c r="Q260" s="229">
        <v>0.0020600000000000002</v>
      </c>
      <c r="R260" s="229">
        <f>Q260*H260</f>
        <v>0.012360000000000001</v>
      </c>
      <c r="S260" s="229">
        <v>0</v>
      </c>
      <c r="T260" s="230">
        <f>S260*H260</f>
        <v>0</v>
      </c>
      <c r="AR260" s="23" t="s">
        <v>319</v>
      </c>
      <c r="AT260" s="23" t="s">
        <v>314</v>
      </c>
      <c r="AU260" s="23" t="s">
        <v>146</v>
      </c>
      <c r="AY260" s="23" t="s">
        <v>137</v>
      </c>
      <c r="BE260" s="231">
        <f>IF(N260="základní",J260,0)</f>
        <v>0</v>
      </c>
      <c r="BF260" s="231">
        <f>IF(N260="snížená",J260,0)</f>
        <v>0</v>
      </c>
      <c r="BG260" s="231">
        <f>IF(N260="zákl. přenesená",J260,0)</f>
        <v>0</v>
      </c>
      <c r="BH260" s="231">
        <f>IF(N260="sníž. přenesená",J260,0)</f>
        <v>0</v>
      </c>
      <c r="BI260" s="231">
        <f>IF(N260="nulová",J260,0)</f>
        <v>0</v>
      </c>
      <c r="BJ260" s="23" t="s">
        <v>146</v>
      </c>
      <c r="BK260" s="231">
        <f>ROUND(I260*H260,2)</f>
        <v>0</v>
      </c>
      <c r="BL260" s="23" t="s">
        <v>233</v>
      </c>
      <c r="BM260" s="23" t="s">
        <v>432</v>
      </c>
    </row>
    <row r="261" s="1" customFormat="1" ht="38.25" customHeight="1">
      <c r="B261" s="45"/>
      <c r="C261" s="220" t="s">
        <v>433</v>
      </c>
      <c r="D261" s="220" t="s">
        <v>140</v>
      </c>
      <c r="E261" s="221" t="s">
        <v>434</v>
      </c>
      <c r="F261" s="222" t="s">
        <v>435</v>
      </c>
      <c r="G261" s="223" t="s">
        <v>261</v>
      </c>
      <c r="H261" s="224">
        <v>0.012</v>
      </c>
      <c r="I261" s="225"/>
      <c r="J261" s="226">
        <f>ROUND(I261*H261,2)</f>
        <v>0</v>
      </c>
      <c r="K261" s="222" t="s">
        <v>144</v>
      </c>
      <c r="L261" s="71"/>
      <c r="M261" s="227" t="s">
        <v>21</v>
      </c>
      <c r="N261" s="228" t="s">
        <v>44</v>
      </c>
      <c r="O261" s="46"/>
      <c r="P261" s="229">
        <f>O261*H261</f>
        <v>0</v>
      </c>
      <c r="Q261" s="229">
        <v>0</v>
      </c>
      <c r="R261" s="229">
        <f>Q261*H261</f>
        <v>0</v>
      </c>
      <c r="S261" s="229">
        <v>0</v>
      </c>
      <c r="T261" s="230">
        <f>S261*H261</f>
        <v>0</v>
      </c>
      <c r="AR261" s="23" t="s">
        <v>233</v>
      </c>
      <c r="AT261" s="23" t="s">
        <v>140</v>
      </c>
      <c r="AU261" s="23" t="s">
        <v>146</v>
      </c>
      <c r="AY261" s="23" t="s">
        <v>137</v>
      </c>
      <c r="BE261" s="231">
        <f>IF(N261="základní",J261,0)</f>
        <v>0</v>
      </c>
      <c r="BF261" s="231">
        <f>IF(N261="snížená",J261,0)</f>
        <v>0</v>
      </c>
      <c r="BG261" s="231">
        <f>IF(N261="zákl. přenesená",J261,0)</f>
        <v>0</v>
      </c>
      <c r="BH261" s="231">
        <f>IF(N261="sníž. přenesená",J261,0)</f>
        <v>0</v>
      </c>
      <c r="BI261" s="231">
        <f>IF(N261="nulová",J261,0)</f>
        <v>0</v>
      </c>
      <c r="BJ261" s="23" t="s">
        <v>146</v>
      </c>
      <c r="BK261" s="231">
        <f>ROUND(I261*H261,2)</f>
        <v>0</v>
      </c>
      <c r="BL261" s="23" t="s">
        <v>233</v>
      </c>
      <c r="BM261" s="23" t="s">
        <v>436</v>
      </c>
    </row>
    <row r="262" s="1" customFormat="1">
      <c r="B262" s="45"/>
      <c r="C262" s="73"/>
      <c r="D262" s="234" t="s">
        <v>164</v>
      </c>
      <c r="E262" s="73"/>
      <c r="F262" s="255" t="s">
        <v>437</v>
      </c>
      <c r="G262" s="73"/>
      <c r="H262" s="73"/>
      <c r="I262" s="190"/>
      <c r="J262" s="73"/>
      <c r="K262" s="73"/>
      <c r="L262" s="71"/>
      <c r="M262" s="256"/>
      <c r="N262" s="46"/>
      <c r="O262" s="46"/>
      <c r="P262" s="46"/>
      <c r="Q262" s="46"/>
      <c r="R262" s="46"/>
      <c r="S262" s="46"/>
      <c r="T262" s="94"/>
      <c r="AT262" s="23" t="s">
        <v>164</v>
      </c>
      <c r="AU262" s="23" t="s">
        <v>146</v>
      </c>
    </row>
    <row r="263" s="1" customFormat="1" ht="38.25" customHeight="1">
      <c r="B263" s="45"/>
      <c r="C263" s="220" t="s">
        <v>438</v>
      </c>
      <c r="D263" s="220" t="s">
        <v>140</v>
      </c>
      <c r="E263" s="221" t="s">
        <v>439</v>
      </c>
      <c r="F263" s="222" t="s">
        <v>440</v>
      </c>
      <c r="G263" s="223" t="s">
        <v>261</v>
      </c>
      <c r="H263" s="224">
        <v>0.012</v>
      </c>
      <c r="I263" s="225"/>
      <c r="J263" s="226">
        <f>ROUND(I263*H263,2)</f>
        <v>0</v>
      </c>
      <c r="K263" s="222" t="s">
        <v>144</v>
      </c>
      <c r="L263" s="71"/>
      <c r="M263" s="227" t="s">
        <v>21</v>
      </c>
      <c r="N263" s="228" t="s">
        <v>44</v>
      </c>
      <c r="O263" s="46"/>
      <c r="P263" s="229">
        <f>O263*H263</f>
        <v>0</v>
      </c>
      <c r="Q263" s="229">
        <v>0</v>
      </c>
      <c r="R263" s="229">
        <f>Q263*H263</f>
        <v>0</v>
      </c>
      <c r="S263" s="229">
        <v>0</v>
      </c>
      <c r="T263" s="230">
        <f>S263*H263</f>
        <v>0</v>
      </c>
      <c r="AR263" s="23" t="s">
        <v>233</v>
      </c>
      <c r="AT263" s="23" t="s">
        <v>140</v>
      </c>
      <c r="AU263" s="23" t="s">
        <v>146</v>
      </c>
      <c r="AY263" s="23" t="s">
        <v>137</v>
      </c>
      <c r="BE263" s="231">
        <f>IF(N263="základní",J263,0)</f>
        <v>0</v>
      </c>
      <c r="BF263" s="231">
        <f>IF(N263="snížená",J263,0)</f>
        <v>0</v>
      </c>
      <c r="BG263" s="231">
        <f>IF(N263="zákl. přenesená",J263,0)</f>
        <v>0</v>
      </c>
      <c r="BH263" s="231">
        <f>IF(N263="sníž. přenesená",J263,0)</f>
        <v>0</v>
      </c>
      <c r="BI263" s="231">
        <f>IF(N263="nulová",J263,0)</f>
        <v>0</v>
      </c>
      <c r="BJ263" s="23" t="s">
        <v>146</v>
      </c>
      <c r="BK263" s="231">
        <f>ROUND(I263*H263,2)</f>
        <v>0</v>
      </c>
      <c r="BL263" s="23" t="s">
        <v>233</v>
      </c>
      <c r="BM263" s="23" t="s">
        <v>441</v>
      </c>
    </row>
    <row r="264" s="1" customFormat="1">
      <c r="B264" s="45"/>
      <c r="C264" s="73"/>
      <c r="D264" s="234" t="s">
        <v>164</v>
      </c>
      <c r="E264" s="73"/>
      <c r="F264" s="255" t="s">
        <v>437</v>
      </c>
      <c r="G264" s="73"/>
      <c r="H264" s="73"/>
      <c r="I264" s="190"/>
      <c r="J264" s="73"/>
      <c r="K264" s="73"/>
      <c r="L264" s="71"/>
      <c r="M264" s="256"/>
      <c r="N264" s="46"/>
      <c r="O264" s="46"/>
      <c r="P264" s="46"/>
      <c r="Q264" s="46"/>
      <c r="R264" s="46"/>
      <c r="S264" s="46"/>
      <c r="T264" s="94"/>
      <c r="AT264" s="23" t="s">
        <v>164</v>
      </c>
      <c r="AU264" s="23" t="s">
        <v>146</v>
      </c>
    </row>
    <row r="265" s="1" customFormat="1" ht="38.25" customHeight="1">
      <c r="B265" s="45"/>
      <c r="C265" s="220" t="s">
        <v>442</v>
      </c>
      <c r="D265" s="220" t="s">
        <v>140</v>
      </c>
      <c r="E265" s="221" t="s">
        <v>443</v>
      </c>
      <c r="F265" s="222" t="s">
        <v>444</v>
      </c>
      <c r="G265" s="223" t="s">
        <v>261</v>
      </c>
      <c r="H265" s="224">
        <v>0.012</v>
      </c>
      <c r="I265" s="225"/>
      <c r="J265" s="226">
        <f>ROUND(I265*H265,2)</f>
        <v>0</v>
      </c>
      <c r="K265" s="222" t="s">
        <v>144</v>
      </c>
      <c r="L265" s="71"/>
      <c r="M265" s="227" t="s">
        <v>21</v>
      </c>
      <c r="N265" s="228" t="s">
        <v>44</v>
      </c>
      <c r="O265" s="46"/>
      <c r="P265" s="229">
        <f>O265*H265</f>
        <v>0</v>
      </c>
      <c r="Q265" s="229">
        <v>0</v>
      </c>
      <c r="R265" s="229">
        <f>Q265*H265</f>
        <v>0</v>
      </c>
      <c r="S265" s="229">
        <v>0</v>
      </c>
      <c r="T265" s="230">
        <f>S265*H265</f>
        <v>0</v>
      </c>
      <c r="AR265" s="23" t="s">
        <v>233</v>
      </c>
      <c r="AT265" s="23" t="s">
        <v>140</v>
      </c>
      <c r="AU265" s="23" t="s">
        <v>146</v>
      </c>
      <c r="AY265" s="23" t="s">
        <v>137</v>
      </c>
      <c r="BE265" s="231">
        <f>IF(N265="základní",J265,0)</f>
        <v>0</v>
      </c>
      <c r="BF265" s="231">
        <f>IF(N265="snížená",J265,0)</f>
        <v>0</v>
      </c>
      <c r="BG265" s="231">
        <f>IF(N265="zákl. přenesená",J265,0)</f>
        <v>0</v>
      </c>
      <c r="BH265" s="231">
        <f>IF(N265="sníž. přenesená",J265,0)</f>
        <v>0</v>
      </c>
      <c r="BI265" s="231">
        <f>IF(N265="nulová",J265,0)</f>
        <v>0</v>
      </c>
      <c r="BJ265" s="23" t="s">
        <v>146</v>
      </c>
      <c r="BK265" s="231">
        <f>ROUND(I265*H265,2)</f>
        <v>0</v>
      </c>
      <c r="BL265" s="23" t="s">
        <v>233</v>
      </c>
      <c r="BM265" s="23" t="s">
        <v>445</v>
      </c>
    </row>
    <row r="266" s="1" customFormat="1">
      <c r="B266" s="45"/>
      <c r="C266" s="73"/>
      <c r="D266" s="234" t="s">
        <v>164</v>
      </c>
      <c r="E266" s="73"/>
      <c r="F266" s="255" t="s">
        <v>437</v>
      </c>
      <c r="G266" s="73"/>
      <c r="H266" s="73"/>
      <c r="I266" s="190"/>
      <c r="J266" s="73"/>
      <c r="K266" s="73"/>
      <c r="L266" s="71"/>
      <c r="M266" s="256"/>
      <c r="N266" s="46"/>
      <c r="O266" s="46"/>
      <c r="P266" s="46"/>
      <c r="Q266" s="46"/>
      <c r="R266" s="46"/>
      <c r="S266" s="46"/>
      <c r="T266" s="94"/>
      <c r="AT266" s="23" t="s">
        <v>164</v>
      </c>
      <c r="AU266" s="23" t="s">
        <v>146</v>
      </c>
    </row>
    <row r="267" s="1" customFormat="1" ht="51" customHeight="1">
      <c r="B267" s="45"/>
      <c r="C267" s="220" t="s">
        <v>446</v>
      </c>
      <c r="D267" s="220" t="s">
        <v>140</v>
      </c>
      <c r="E267" s="221" t="s">
        <v>447</v>
      </c>
      <c r="F267" s="222" t="s">
        <v>448</v>
      </c>
      <c r="G267" s="223" t="s">
        <v>261</v>
      </c>
      <c r="H267" s="224">
        <v>0.23999999999999999</v>
      </c>
      <c r="I267" s="225"/>
      <c r="J267" s="226">
        <f>ROUND(I267*H267,2)</f>
        <v>0</v>
      </c>
      <c r="K267" s="222" t="s">
        <v>144</v>
      </c>
      <c r="L267" s="71"/>
      <c r="M267" s="227" t="s">
        <v>21</v>
      </c>
      <c r="N267" s="228" t="s">
        <v>44</v>
      </c>
      <c r="O267" s="46"/>
      <c r="P267" s="229">
        <f>O267*H267</f>
        <v>0</v>
      </c>
      <c r="Q267" s="229">
        <v>0</v>
      </c>
      <c r="R267" s="229">
        <f>Q267*H267</f>
        <v>0</v>
      </c>
      <c r="S267" s="229">
        <v>0</v>
      </c>
      <c r="T267" s="230">
        <f>S267*H267</f>
        <v>0</v>
      </c>
      <c r="AR267" s="23" t="s">
        <v>233</v>
      </c>
      <c r="AT267" s="23" t="s">
        <v>140</v>
      </c>
      <c r="AU267" s="23" t="s">
        <v>146</v>
      </c>
      <c r="AY267" s="23" t="s">
        <v>137</v>
      </c>
      <c r="BE267" s="231">
        <f>IF(N267="základní",J267,0)</f>
        <v>0</v>
      </c>
      <c r="BF267" s="231">
        <f>IF(N267="snížená",J267,0)</f>
        <v>0</v>
      </c>
      <c r="BG267" s="231">
        <f>IF(N267="zákl. přenesená",J267,0)</f>
        <v>0</v>
      </c>
      <c r="BH267" s="231">
        <f>IF(N267="sníž. přenesená",J267,0)</f>
        <v>0</v>
      </c>
      <c r="BI267" s="231">
        <f>IF(N267="nulová",J267,0)</f>
        <v>0</v>
      </c>
      <c r="BJ267" s="23" t="s">
        <v>146</v>
      </c>
      <c r="BK267" s="231">
        <f>ROUND(I267*H267,2)</f>
        <v>0</v>
      </c>
      <c r="BL267" s="23" t="s">
        <v>233</v>
      </c>
      <c r="BM267" s="23" t="s">
        <v>449</v>
      </c>
    </row>
    <row r="268" s="1" customFormat="1">
      <c r="B268" s="45"/>
      <c r="C268" s="73"/>
      <c r="D268" s="234" t="s">
        <v>164</v>
      </c>
      <c r="E268" s="73"/>
      <c r="F268" s="255" t="s">
        <v>437</v>
      </c>
      <c r="G268" s="73"/>
      <c r="H268" s="73"/>
      <c r="I268" s="190"/>
      <c r="J268" s="73"/>
      <c r="K268" s="73"/>
      <c r="L268" s="71"/>
      <c r="M268" s="256"/>
      <c r="N268" s="46"/>
      <c r="O268" s="46"/>
      <c r="P268" s="46"/>
      <c r="Q268" s="46"/>
      <c r="R268" s="46"/>
      <c r="S268" s="46"/>
      <c r="T268" s="94"/>
      <c r="AT268" s="23" t="s">
        <v>164</v>
      </c>
      <c r="AU268" s="23" t="s">
        <v>146</v>
      </c>
    </row>
    <row r="269" s="11" customFormat="1">
      <c r="B269" s="232"/>
      <c r="C269" s="233"/>
      <c r="D269" s="234" t="s">
        <v>148</v>
      </c>
      <c r="E269" s="233"/>
      <c r="F269" s="236" t="s">
        <v>450</v>
      </c>
      <c r="G269" s="233"/>
      <c r="H269" s="237">
        <v>0.23999999999999999</v>
      </c>
      <c r="I269" s="238"/>
      <c r="J269" s="233"/>
      <c r="K269" s="233"/>
      <c r="L269" s="239"/>
      <c r="M269" s="240"/>
      <c r="N269" s="241"/>
      <c r="O269" s="241"/>
      <c r="P269" s="241"/>
      <c r="Q269" s="241"/>
      <c r="R269" s="241"/>
      <c r="S269" s="241"/>
      <c r="T269" s="242"/>
      <c r="AT269" s="243" t="s">
        <v>148</v>
      </c>
      <c r="AU269" s="243" t="s">
        <v>146</v>
      </c>
      <c r="AV269" s="11" t="s">
        <v>146</v>
      </c>
      <c r="AW269" s="11" t="s">
        <v>6</v>
      </c>
      <c r="AX269" s="11" t="s">
        <v>80</v>
      </c>
      <c r="AY269" s="243" t="s">
        <v>137</v>
      </c>
    </row>
    <row r="270" s="10" customFormat="1" ht="29.88" customHeight="1">
      <c r="B270" s="204"/>
      <c r="C270" s="205"/>
      <c r="D270" s="206" t="s">
        <v>71</v>
      </c>
      <c r="E270" s="218" t="s">
        <v>451</v>
      </c>
      <c r="F270" s="218" t="s">
        <v>452</v>
      </c>
      <c r="G270" s="205"/>
      <c r="H270" s="205"/>
      <c r="I270" s="208"/>
      <c r="J270" s="219">
        <f>BK270</f>
        <v>0</v>
      </c>
      <c r="K270" s="205"/>
      <c r="L270" s="210"/>
      <c r="M270" s="211"/>
      <c r="N270" s="212"/>
      <c r="O270" s="212"/>
      <c r="P270" s="213">
        <f>SUM(P271:P298)</f>
        <v>0</v>
      </c>
      <c r="Q270" s="212"/>
      <c r="R270" s="213">
        <f>SUM(R271:R298)</f>
        <v>0.47058902999999996</v>
      </c>
      <c r="S270" s="212"/>
      <c r="T270" s="214">
        <f>SUM(T271:T298)</f>
        <v>1.6050978299999998</v>
      </c>
      <c r="AR270" s="215" t="s">
        <v>146</v>
      </c>
      <c r="AT270" s="216" t="s">
        <v>71</v>
      </c>
      <c r="AU270" s="216" t="s">
        <v>80</v>
      </c>
      <c r="AY270" s="215" t="s">
        <v>137</v>
      </c>
      <c r="BK270" s="217">
        <f>SUM(BK271:BK298)</f>
        <v>0</v>
      </c>
    </row>
    <row r="271" s="1" customFormat="1" ht="25.5" customHeight="1">
      <c r="B271" s="45"/>
      <c r="C271" s="220" t="s">
        <v>453</v>
      </c>
      <c r="D271" s="220" t="s">
        <v>140</v>
      </c>
      <c r="E271" s="221" t="s">
        <v>454</v>
      </c>
      <c r="F271" s="222" t="s">
        <v>455</v>
      </c>
      <c r="G271" s="223" t="s">
        <v>143</v>
      </c>
      <c r="H271" s="224">
        <v>19.298999999999999</v>
      </c>
      <c r="I271" s="225"/>
      <c r="J271" s="226">
        <f>ROUND(I271*H271,2)</f>
        <v>0</v>
      </c>
      <c r="K271" s="222" t="s">
        <v>144</v>
      </c>
      <c r="L271" s="71"/>
      <c r="M271" s="227" t="s">
        <v>21</v>
      </c>
      <c r="N271" s="228" t="s">
        <v>44</v>
      </c>
      <c r="O271" s="46"/>
      <c r="P271" s="229">
        <f>O271*H271</f>
        <v>0</v>
      </c>
      <c r="Q271" s="229">
        <v>0</v>
      </c>
      <c r="R271" s="229">
        <f>Q271*H271</f>
        <v>0</v>
      </c>
      <c r="S271" s="229">
        <v>0.083169999999999994</v>
      </c>
      <c r="T271" s="230">
        <f>S271*H271</f>
        <v>1.6050978299999998</v>
      </c>
      <c r="AR271" s="23" t="s">
        <v>233</v>
      </c>
      <c r="AT271" s="23" t="s">
        <v>140</v>
      </c>
      <c r="AU271" s="23" t="s">
        <v>146</v>
      </c>
      <c r="AY271" s="23" t="s">
        <v>137</v>
      </c>
      <c r="BE271" s="231">
        <f>IF(N271="základní",J271,0)</f>
        <v>0</v>
      </c>
      <c r="BF271" s="231">
        <f>IF(N271="snížená",J271,0)</f>
        <v>0</v>
      </c>
      <c r="BG271" s="231">
        <f>IF(N271="zákl. přenesená",J271,0)</f>
        <v>0</v>
      </c>
      <c r="BH271" s="231">
        <f>IF(N271="sníž. přenesená",J271,0)</f>
        <v>0</v>
      </c>
      <c r="BI271" s="231">
        <f>IF(N271="nulová",J271,0)</f>
        <v>0</v>
      </c>
      <c r="BJ271" s="23" t="s">
        <v>146</v>
      </c>
      <c r="BK271" s="231">
        <f>ROUND(I271*H271,2)</f>
        <v>0</v>
      </c>
      <c r="BL271" s="23" t="s">
        <v>233</v>
      </c>
      <c r="BM271" s="23" t="s">
        <v>456</v>
      </c>
    </row>
    <row r="272" s="11" customFormat="1">
      <c r="B272" s="232"/>
      <c r="C272" s="233"/>
      <c r="D272" s="234" t="s">
        <v>148</v>
      </c>
      <c r="E272" s="235" t="s">
        <v>21</v>
      </c>
      <c r="F272" s="236" t="s">
        <v>160</v>
      </c>
      <c r="G272" s="233"/>
      <c r="H272" s="237">
        <v>19.298999999999999</v>
      </c>
      <c r="I272" s="238"/>
      <c r="J272" s="233"/>
      <c r="K272" s="233"/>
      <c r="L272" s="239"/>
      <c r="M272" s="240"/>
      <c r="N272" s="241"/>
      <c r="O272" s="241"/>
      <c r="P272" s="241"/>
      <c r="Q272" s="241"/>
      <c r="R272" s="241"/>
      <c r="S272" s="241"/>
      <c r="T272" s="242"/>
      <c r="AT272" s="243" t="s">
        <v>148</v>
      </c>
      <c r="AU272" s="243" t="s">
        <v>146</v>
      </c>
      <c r="AV272" s="11" t="s">
        <v>146</v>
      </c>
      <c r="AW272" s="11" t="s">
        <v>35</v>
      </c>
      <c r="AX272" s="11" t="s">
        <v>80</v>
      </c>
      <c r="AY272" s="243" t="s">
        <v>137</v>
      </c>
    </row>
    <row r="273" s="1" customFormat="1" ht="25.5" customHeight="1">
      <c r="B273" s="45"/>
      <c r="C273" s="220" t="s">
        <v>457</v>
      </c>
      <c r="D273" s="220" t="s">
        <v>140</v>
      </c>
      <c r="E273" s="221" t="s">
        <v>458</v>
      </c>
      <c r="F273" s="222" t="s">
        <v>459</v>
      </c>
      <c r="G273" s="223" t="s">
        <v>143</v>
      </c>
      <c r="H273" s="224">
        <v>19.298999999999999</v>
      </c>
      <c r="I273" s="225"/>
      <c r="J273" s="226">
        <f>ROUND(I273*H273,2)</f>
        <v>0</v>
      </c>
      <c r="K273" s="222" t="s">
        <v>144</v>
      </c>
      <c r="L273" s="71"/>
      <c r="M273" s="227" t="s">
        <v>21</v>
      </c>
      <c r="N273" s="228" t="s">
        <v>44</v>
      </c>
      <c r="O273" s="46"/>
      <c r="P273" s="229">
        <f>O273*H273</f>
        <v>0</v>
      </c>
      <c r="Q273" s="229">
        <v>0.0036700000000000001</v>
      </c>
      <c r="R273" s="229">
        <f>Q273*H273</f>
        <v>0.070827329999999994</v>
      </c>
      <c r="S273" s="229">
        <v>0</v>
      </c>
      <c r="T273" s="230">
        <f>S273*H273</f>
        <v>0</v>
      </c>
      <c r="AR273" s="23" t="s">
        <v>233</v>
      </c>
      <c r="AT273" s="23" t="s">
        <v>140</v>
      </c>
      <c r="AU273" s="23" t="s">
        <v>146</v>
      </c>
      <c r="AY273" s="23" t="s">
        <v>137</v>
      </c>
      <c r="BE273" s="231">
        <f>IF(N273="základní",J273,0)</f>
        <v>0</v>
      </c>
      <c r="BF273" s="231">
        <f>IF(N273="snížená",J273,0)</f>
        <v>0</v>
      </c>
      <c r="BG273" s="231">
        <f>IF(N273="zákl. přenesená",J273,0)</f>
        <v>0</v>
      </c>
      <c r="BH273" s="231">
        <f>IF(N273="sníž. přenesená",J273,0)</f>
        <v>0</v>
      </c>
      <c r="BI273" s="231">
        <f>IF(N273="nulová",J273,0)</f>
        <v>0</v>
      </c>
      <c r="BJ273" s="23" t="s">
        <v>146</v>
      </c>
      <c r="BK273" s="231">
        <f>ROUND(I273*H273,2)</f>
        <v>0</v>
      </c>
      <c r="BL273" s="23" t="s">
        <v>233</v>
      </c>
      <c r="BM273" s="23" t="s">
        <v>460</v>
      </c>
    </row>
    <row r="274" s="11" customFormat="1">
      <c r="B274" s="232"/>
      <c r="C274" s="233"/>
      <c r="D274" s="234" t="s">
        <v>148</v>
      </c>
      <c r="E274" s="235" t="s">
        <v>21</v>
      </c>
      <c r="F274" s="236" t="s">
        <v>160</v>
      </c>
      <c r="G274" s="233"/>
      <c r="H274" s="237">
        <v>19.298999999999999</v>
      </c>
      <c r="I274" s="238"/>
      <c r="J274" s="233"/>
      <c r="K274" s="233"/>
      <c r="L274" s="239"/>
      <c r="M274" s="240"/>
      <c r="N274" s="241"/>
      <c r="O274" s="241"/>
      <c r="P274" s="241"/>
      <c r="Q274" s="241"/>
      <c r="R274" s="241"/>
      <c r="S274" s="241"/>
      <c r="T274" s="242"/>
      <c r="AT274" s="243" t="s">
        <v>148</v>
      </c>
      <c r="AU274" s="243" t="s">
        <v>146</v>
      </c>
      <c r="AV274" s="11" t="s">
        <v>146</v>
      </c>
      <c r="AW274" s="11" t="s">
        <v>35</v>
      </c>
      <c r="AX274" s="11" t="s">
        <v>80</v>
      </c>
      <c r="AY274" s="243" t="s">
        <v>137</v>
      </c>
    </row>
    <row r="275" s="1" customFormat="1" ht="16.5" customHeight="1">
      <c r="B275" s="45"/>
      <c r="C275" s="267" t="s">
        <v>461</v>
      </c>
      <c r="D275" s="267" t="s">
        <v>314</v>
      </c>
      <c r="E275" s="268" t="s">
        <v>462</v>
      </c>
      <c r="F275" s="269" t="s">
        <v>463</v>
      </c>
      <c r="G275" s="270" t="s">
        <v>143</v>
      </c>
      <c r="H275" s="271">
        <v>21.228999999999999</v>
      </c>
      <c r="I275" s="272"/>
      <c r="J275" s="273">
        <f>ROUND(I275*H275,2)</f>
        <v>0</v>
      </c>
      <c r="K275" s="269" t="s">
        <v>144</v>
      </c>
      <c r="L275" s="274"/>
      <c r="M275" s="275" t="s">
        <v>21</v>
      </c>
      <c r="N275" s="276" t="s">
        <v>44</v>
      </c>
      <c r="O275" s="46"/>
      <c r="P275" s="229">
        <f>O275*H275</f>
        <v>0</v>
      </c>
      <c r="Q275" s="229">
        <v>0.017999999999999999</v>
      </c>
      <c r="R275" s="229">
        <f>Q275*H275</f>
        <v>0.38212199999999996</v>
      </c>
      <c r="S275" s="229">
        <v>0</v>
      </c>
      <c r="T275" s="230">
        <f>S275*H275</f>
        <v>0</v>
      </c>
      <c r="AR275" s="23" t="s">
        <v>319</v>
      </c>
      <c r="AT275" s="23" t="s">
        <v>314</v>
      </c>
      <c r="AU275" s="23" t="s">
        <v>146</v>
      </c>
      <c r="AY275" s="23" t="s">
        <v>137</v>
      </c>
      <c r="BE275" s="231">
        <f>IF(N275="základní",J275,0)</f>
        <v>0</v>
      </c>
      <c r="BF275" s="231">
        <f>IF(N275="snížená",J275,0)</f>
        <v>0</v>
      </c>
      <c r="BG275" s="231">
        <f>IF(N275="zákl. přenesená",J275,0)</f>
        <v>0</v>
      </c>
      <c r="BH275" s="231">
        <f>IF(N275="sníž. přenesená",J275,0)</f>
        <v>0</v>
      </c>
      <c r="BI275" s="231">
        <f>IF(N275="nulová",J275,0)</f>
        <v>0</v>
      </c>
      <c r="BJ275" s="23" t="s">
        <v>146</v>
      </c>
      <c r="BK275" s="231">
        <f>ROUND(I275*H275,2)</f>
        <v>0</v>
      </c>
      <c r="BL275" s="23" t="s">
        <v>233</v>
      </c>
      <c r="BM275" s="23" t="s">
        <v>464</v>
      </c>
    </row>
    <row r="276" s="11" customFormat="1">
      <c r="B276" s="232"/>
      <c r="C276" s="233"/>
      <c r="D276" s="234" t="s">
        <v>148</v>
      </c>
      <c r="E276" s="233"/>
      <c r="F276" s="236" t="s">
        <v>465</v>
      </c>
      <c r="G276" s="233"/>
      <c r="H276" s="237">
        <v>21.228999999999999</v>
      </c>
      <c r="I276" s="238"/>
      <c r="J276" s="233"/>
      <c r="K276" s="233"/>
      <c r="L276" s="239"/>
      <c r="M276" s="240"/>
      <c r="N276" s="241"/>
      <c r="O276" s="241"/>
      <c r="P276" s="241"/>
      <c r="Q276" s="241"/>
      <c r="R276" s="241"/>
      <c r="S276" s="241"/>
      <c r="T276" s="242"/>
      <c r="AT276" s="243" t="s">
        <v>148</v>
      </c>
      <c r="AU276" s="243" t="s">
        <v>146</v>
      </c>
      <c r="AV276" s="11" t="s">
        <v>146</v>
      </c>
      <c r="AW276" s="11" t="s">
        <v>6</v>
      </c>
      <c r="AX276" s="11" t="s">
        <v>80</v>
      </c>
      <c r="AY276" s="243" t="s">
        <v>137</v>
      </c>
    </row>
    <row r="277" s="1" customFormat="1" ht="25.5" customHeight="1">
      <c r="B277" s="45"/>
      <c r="C277" s="220" t="s">
        <v>466</v>
      </c>
      <c r="D277" s="220" t="s">
        <v>140</v>
      </c>
      <c r="E277" s="221" t="s">
        <v>467</v>
      </c>
      <c r="F277" s="222" t="s">
        <v>468</v>
      </c>
      <c r="G277" s="223" t="s">
        <v>143</v>
      </c>
      <c r="H277" s="224">
        <v>19.298999999999999</v>
      </c>
      <c r="I277" s="225"/>
      <c r="J277" s="226">
        <f>ROUND(I277*H277,2)</f>
        <v>0</v>
      </c>
      <c r="K277" s="222" t="s">
        <v>144</v>
      </c>
      <c r="L277" s="71"/>
      <c r="M277" s="227" t="s">
        <v>21</v>
      </c>
      <c r="N277" s="228" t="s">
        <v>44</v>
      </c>
      <c r="O277" s="46"/>
      <c r="P277" s="229">
        <f>O277*H277</f>
        <v>0</v>
      </c>
      <c r="Q277" s="229">
        <v>0</v>
      </c>
      <c r="R277" s="229">
        <f>Q277*H277</f>
        <v>0</v>
      </c>
      <c r="S277" s="229">
        <v>0</v>
      </c>
      <c r="T277" s="230">
        <f>S277*H277</f>
        <v>0</v>
      </c>
      <c r="AR277" s="23" t="s">
        <v>233</v>
      </c>
      <c r="AT277" s="23" t="s">
        <v>140</v>
      </c>
      <c r="AU277" s="23" t="s">
        <v>146</v>
      </c>
      <c r="AY277" s="23" t="s">
        <v>137</v>
      </c>
      <c r="BE277" s="231">
        <f>IF(N277="základní",J277,0)</f>
        <v>0</v>
      </c>
      <c r="BF277" s="231">
        <f>IF(N277="snížená",J277,0)</f>
        <v>0</v>
      </c>
      <c r="BG277" s="231">
        <f>IF(N277="zákl. přenesená",J277,0)</f>
        <v>0</v>
      </c>
      <c r="BH277" s="231">
        <f>IF(N277="sníž. přenesená",J277,0)</f>
        <v>0</v>
      </c>
      <c r="BI277" s="231">
        <f>IF(N277="nulová",J277,0)</f>
        <v>0</v>
      </c>
      <c r="BJ277" s="23" t="s">
        <v>146</v>
      </c>
      <c r="BK277" s="231">
        <f>ROUND(I277*H277,2)</f>
        <v>0</v>
      </c>
      <c r="BL277" s="23" t="s">
        <v>233</v>
      </c>
      <c r="BM277" s="23" t="s">
        <v>469</v>
      </c>
    </row>
    <row r="278" s="11" customFormat="1">
      <c r="B278" s="232"/>
      <c r="C278" s="233"/>
      <c r="D278" s="234" t="s">
        <v>148</v>
      </c>
      <c r="E278" s="235" t="s">
        <v>21</v>
      </c>
      <c r="F278" s="236" t="s">
        <v>470</v>
      </c>
      <c r="G278" s="233"/>
      <c r="H278" s="237">
        <v>19.298999999999999</v>
      </c>
      <c r="I278" s="238"/>
      <c r="J278" s="233"/>
      <c r="K278" s="233"/>
      <c r="L278" s="239"/>
      <c r="M278" s="240"/>
      <c r="N278" s="241"/>
      <c r="O278" s="241"/>
      <c r="P278" s="241"/>
      <c r="Q278" s="241"/>
      <c r="R278" s="241"/>
      <c r="S278" s="241"/>
      <c r="T278" s="242"/>
      <c r="AT278" s="243" t="s">
        <v>148</v>
      </c>
      <c r="AU278" s="243" t="s">
        <v>146</v>
      </c>
      <c r="AV278" s="11" t="s">
        <v>146</v>
      </c>
      <c r="AW278" s="11" t="s">
        <v>35</v>
      </c>
      <c r="AX278" s="11" t="s">
        <v>80</v>
      </c>
      <c r="AY278" s="243" t="s">
        <v>137</v>
      </c>
    </row>
    <row r="279" s="1" customFormat="1" ht="16.5" customHeight="1">
      <c r="B279" s="45"/>
      <c r="C279" s="220" t="s">
        <v>471</v>
      </c>
      <c r="D279" s="220" t="s">
        <v>140</v>
      </c>
      <c r="E279" s="221" t="s">
        <v>472</v>
      </c>
      <c r="F279" s="222" t="s">
        <v>473</v>
      </c>
      <c r="G279" s="223" t="s">
        <v>143</v>
      </c>
      <c r="H279" s="224">
        <v>57.896999999999998</v>
      </c>
      <c r="I279" s="225"/>
      <c r="J279" s="226">
        <f>ROUND(I279*H279,2)</f>
        <v>0</v>
      </c>
      <c r="K279" s="222" t="s">
        <v>144</v>
      </c>
      <c r="L279" s="71"/>
      <c r="M279" s="227" t="s">
        <v>21</v>
      </c>
      <c r="N279" s="228" t="s">
        <v>44</v>
      </c>
      <c r="O279" s="46"/>
      <c r="P279" s="229">
        <f>O279*H279</f>
        <v>0</v>
      </c>
      <c r="Q279" s="229">
        <v>0.00029999999999999997</v>
      </c>
      <c r="R279" s="229">
        <f>Q279*H279</f>
        <v>0.017369099999999998</v>
      </c>
      <c r="S279" s="229">
        <v>0</v>
      </c>
      <c r="T279" s="230">
        <f>S279*H279</f>
        <v>0</v>
      </c>
      <c r="AR279" s="23" t="s">
        <v>233</v>
      </c>
      <c r="AT279" s="23" t="s">
        <v>140</v>
      </c>
      <c r="AU279" s="23" t="s">
        <v>146</v>
      </c>
      <c r="AY279" s="23" t="s">
        <v>137</v>
      </c>
      <c r="BE279" s="231">
        <f>IF(N279="základní",J279,0)</f>
        <v>0</v>
      </c>
      <c r="BF279" s="231">
        <f>IF(N279="snížená",J279,0)</f>
        <v>0</v>
      </c>
      <c r="BG279" s="231">
        <f>IF(N279="zákl. přenesená",J279,0)</f>
        <v>0</v>
      </c>
      <c r="BH279" s="231">
        <f>IF(N279="sníž. přenesená",J279,0)</f>
        <v>0</v>
      </c>
      <c r="BI279" s="231">
        <f>IF(N279="nulová",J279,0)</f>
        <v>0</v>
      </c>
      <c r="BJ279" s="23" t="s">
        <v>146</v>
      </c>
      <c r="BK279" s="231">
        <f>ROUND(I279*H279,2)</f>
        <v>0</v>
      </c>
      <c r="BL279" s="23" t="s">
        <v>233</v>
      </c>
      <c r="BM279" s="23" t="s">
        <v>474</v>
      </c>
    </row>
    <row r="280" s="1" customFormat="1">
      <c r="B280" s="45"/>
      <c r="C280" s="73"/>
      <c r="D280" s="234" t="s">
        <v>164</v>
      </c>
      <c r="E280" s="73"/>
      <c r="F280" s="255" t="s">
        <v>475</v>
      </c>
      <c r="G280" s="73"/>
      <c r="H280" s="73"/>
      <c r="I280" s="190"/>
      <c r="J280" s="73"/>
      <c r="K280" s="73"/>
      <c r="L280" s="71"/>
      <c r="M280" s="256"/>
      <c r="N280" s="46"/>
      <c r="O280" s="46"/>
      <c r="P280" s="46"/>
      <c r="Q280" s="46"/>
      <c r="R280" s="46"/>
      <c r="S280" s="46"/>
      <c r="T280" s="94"/>
      <c r="AT280" s="23" t="s">
        <v>164</v>
      </c>
      <c r="AU280" s="23" t="s">
        <v>146</v>
      </c>
    </row>
    <row r="281" s="11" customFormat="1">
      <c r="B281" s="232"/>
      <c r="C281" s="233"/>
      <c r="D281" s="234" t="s">
        <v>148</v>
      </c>
      <c r="E281" s="235" t="s">
        <v>21</v>
      </c>
      <c r="F281" s="236" t="s">
        <v>476</v>
      </c>
      <c r="G281" s="233"/>
      <c r="H281" s="237">
        <v>57.896999999999998</v>
      </c>
      <c r="I281" s="238"/>
      <c r="J281" s="233"/>
      <c r="K281" s="233"/>
      <c r="L281" s="239"/>
      <c r="M281" s="240"/>
      <c r="N281" s="241"/>
      <c r="O281" s="241"/>
      <c r="P281" s="241"/>
      <c r="Q281" s="241"/>
      <c r="R281" s="241"/>
      <c r="S281" s="241"/>
      <c r="T281" s="242"/>
      <c r="AT281" s="243" t="s">
        <v>148</v>
      </c>
      <c r="AU281" s="243" t="s">
        <v>146</v>
      </c>
      <c r="AV281" s="11" t="s">
        <v>146</v>
      </c>
      <c r="AW281" s="11" t="s">
        <v>35</v>
      </c>
      <c r="AX281" s="11" t="s">
        <v>80</v>
      </c>
      <c r="AY281" s="243" t="s">
        <v>137</v>
      </c>
    </row>
    <row r="282" s="1" customFormat="1" ht="16.5" customHeight="1">
      <c r="B282" s="45"/>
      <c r="C282" s="220" t="s">
        <v>477</v>
      </c>
      <c r="D282" s="220" t="s">
        <v>140</v>
      </c>
      <c r="E282" s="221" t="s">
        <v>478</v>
      </c>
      <c r="F282" s="222" t="s">
        <v>479</v>
      </c>
      <c r="G282" s="223" t="s">
        <v>240</v>
      </c>
      <c r="H282" s="224">
        <v>7.9199999999999999</v>
      </c>
      <c r="I282" s="225"/>
      <c r="J282" s="226">
        <f>ROUND(I282*H282,2)</f>
        <v>0</v>
      </c>
      <c r="K282" s="222" t="s">
        <v>144</v>
      </c>
      <c r="L282" s="71"/>
      <c r="M282" s="227" t="s">
        <v>21</v>
      </c>
      <c r="N282" s="228" t="s">
        <v>44</v>
      </c>
      <c r="O282" s="46"/>
      <c r="P282" s="229">
        <f>O282*H282</f>
        <v>0</v>
      </c>
      <c r="Q282" s="229">
        <v>3.0000000000000001E-05</v>
      </c>
      <c r="R282" s="229">
        <f>Q282*H282</f>
        <v>0.0002376</v>
      </c>
      <c r="S282" s="229">
        <v>0</v>
      </c>
      <c r="T282" s="230">
        <f>S282*H282</f>
        <v>0</v>
      </c>
      <c r="AR282" s="23" t="s">
        <v>233</v>
      </c>
      <c r="AT282" s="23" t="s">
        <v>140</v>
      </c>
      <c r="AU282" s="23" t="s">
        <v>146</v>
      </c>
      <c r="AY282" s="23" t="s">
        <v>137</v>
      </c>
      <c r="BE282" s="231">
        <f>IF(N282="základní",J282,0)</f>
        <v>0</v>
      </c>
      <c r="BF282" s="231">
        <f>IF(N282="snížená",J282,0)</f>
        <v>0</v>
      </c>
      <c r="BG282" s="231">
        <f>IF(N282="zákl. přenesená",J282,0)</f>
        <v>0</v>
      </c>
      <c r="BH282" s="231">
        <f>IF(N282="sníž. přenesená",J282,0)</f>
        <v>0</v>
      </c>
      <c r="BI282" s="231">
        <f>IF(N282="nulová",J282,0)</f>
        <v>0</v>
      </c>
      <c r="BJ282" s="23" t="s">
        <v>146</v>
      </c>
      <c r="BK282" s="231">
        <f>ROUND(I282*H282,2)</f>
        <v>0</v>
      </c>
      <c r="BL282" s="23" t="s">
        <v>233</v>
      </c>
      <c r="BM282" s="23" t="s">
        <v>480</v>
      </c>
    </row>
    <row r="283" s="1" customFormat="1">
      <c r="B283" s="45"/>
      <c r="C283" s="73"/>
      <c r="D283" s="234" t="s">
        <v>164</v>
      </c>
      <c r="E283" s="73"/>
      <c r="F283" s="255" t="s">
        <v>475</v>
      </c>
      <c r="G283" s="73"/>
      <c r="H283" s="73"/>
      <c r="I283" s="190"/>
      <c r="J283" s="73"/>
      <c r="K283" s="73"/>
      <c r="L283" s="71"/>
      <c r="M283" s="256"/>
      <c r="N283" s="46"/>
      <c r="O283" s="46"/>
      <c r="P283" s="46"/>
      <c r="Q283" s="46"/>
      <c r="R283" s="46"/>
      <c r="S283" s="46"/>
      <c r="T283" s="94"/>
      <c r="AT283" s="23" t="s">
        <v>164</v>
      </c>
      <c r="AU283" s="23" t="s">
        <v>146</v>
      </c>
    </row>
    <row r="284" s="11" customFormat="1">
      <c r="B284" s="232"/>
      <c r="C284" s="233"/>
      <c r="D284" s="234" t="s">
        <v>148</v>
      </c>
      <c r="E284" s="235" t="s">
        <v>21</v>
      </c>
      <c r="F284" s="236" t="s">
        <v>481</v>
      </c>
      <c r="G284" s="233"/>
      <c r="H284" s="237">
        <v>7.9199999999999999</v>
      </c>
      <c r="I284" s="238"/>
      <c r="J284" s="233"/>
      <c r="K284" s="233"/>
      <c r="L284" s="239"/>
      <c r="M284" s="240"/>
      <c r="N284" s="241"/>
      <c r="O284" s="241"/>
      <c r="P284" s="241"/>
      <c r="Q284" s="241"/>
      <c r="R284" s="241"/>
      <c r="S284" s="241"/>
      <c r="T284" s="242"/>
      <c r="AT284" s="243" t="s">
        <v>148</v>
      </c>
      <c r="AU284" s="243" t="s">
        <v>146</v>
      </c>
      <c r="AV284" s="11" t="s">
        <v>146</v>
      </c>
      <c r="AW284" s="11" t="s">
        <v>35</v>
      </c>
      <c r="AX284" s="11" t="s">
        <v>80</v>
      </c>
      <c r="AY284" s="243" t="s">
        <v>137</v>
      </c>
    </row>
    <row r="285" s="1" customFormat="1" ht="16.5" customHeight="1">
      <c r="B285" s="45"/>
      <c r="C285" s="220" t="s">
        <v>482</v>
      </c>
      <c r="D285" s="220" t="s">
        <v>140</v>
      </c>
      <c r="E285" s="221" t="s">
        <v>483</v>
      </c>
      <c r="F285" s="222" t="s">
        <v>484</v>
      </c>
      <c r="G285" s="223" t="s">
        <v>240</v>
      </c>
      <c r="H285" s="224">
        <v>0.59999999999999998</v>
      </c>
      <c r="I285" s="225"/>
      <c r="J285" s="226">
        <f>ROUND(I285*H285,2)</f>
        <v>0</v>
      </c>
      <c r="K285" s="222" t="s">
        <v>144</v>
      </c>
      <c r="L285" s="71"/>
      <c r="M285" s="227" t="s">
        <v>21</v>
      </c>
      <c r="N285" s="228" t="s">
        <v>44</v>
      </c>
      <c r="O285" s="46"/>
      <c r="P285" s="229">
        <f>O285*H285</f>
        <v>0</v>
      </c>
      <c r="Q285" s="229">
        <v>0</v>
      </c>
      <c r="R285" s="229">
        <f>Q285*H285</f>
        <v>0</v>
      </c>
      <c r="S285" s="229">
        <v>0</v>
      </c>
      <c r="T285" s="230">
        <f>S285*H285</f>
        <v>0</v>
      </c>
      <c r="AR285" s="23" t="s">
        <v>233</v>
      </c>
      <c r="AT285" s="23" t="s">
        <v>140</v>
      </c>
      <c r="AU285" s="23" t="s">
        <v>146</v>
      </c>
      <c r="AY285" s="23" t="s">
        <v>137</v>
      </c>
      <c r="BE285" s="231">
        <f>IF(N285="základní",J285,0)</f>
        <v>0</v>
      </c>
      <c r="BF285" s="231">
        <f>IF(N285="snížená",J285,0)</f>
        <v>0</v>
      </c>
      <c r="BG285" s="231">
        <f>IF(N285="zákl. přenesená",J285,0)</f>
        <v>0</v>
      </c>
      <c r="BH285" s="231">
        <f>IF(N285="sníž. přenesená",J285,0)</f>
        <v>0</v>
      </c>
      <c r="BI285" s="231">
        <f>IF(N285="nulová",J285,0)</f>
        <v>0</v>
      </c>
      <c r="BJ285" s="23" t="s">
        <v>146</v>
      </c>
      <c r="BK285" s="231">
        <f>ROUND(I285*H285,2)</f>
        <v>0</v>
      </c>
      <c r="BL285" s="23" t="s">
        <v>233</v>
      </c>
      <c r="BM285" s="23" t="s">
        <v>485</v>
      </c>
    </row>
    <row r="286" s="1" customFormat="1">
      <c r="B286" s="45"/>
      <c r="C286" s="73"/>
      <c r="D286" s="234" t="s">
        <v>164</v>
      </c>
      <c r="E286" s="73"/>
      <c r="F286" s="255" t="s">
        <v>475</v>
      </c>
      <c r="G286" s="73"/>
      <c r="H286" s="73"/>
      <c r="I286" s="190"/>
      <c r="J286" s="73"/>
      <c r="K286" s="73"/>
      <c r="L286" s="71"/>
      <c r="M286" s="256"/>
      <c r="N286" s="46"/>
      <c r="O286" s="46"/>
      <c r="P286" s="46"/>
      <c r="Q286" s="46"/>
      <c r="R286" s="46"/>
      <c r="S286" s="46"/>
      <c r="T286" s="94"/>
      <c r="AT286" s="23" t="s">
        <v>164</v>
      </c>
      <c r="AU286" s="23" t="s">
        <v>146</v>
      </c>
    </row>
    <row r="287" s="11" customFormat="1">
      <c r="B287" s="232"/>
      <c r="C287" s="233"/>
      <c r="D287" s="234" t="s">
        <v>148</v>
      </c>
      <c r="E287" s="235" t="s">
        <v>21</v>
      </c>
      <c r="F287" s="236" t="s">
        <v>486</v>
      </c>
      <c r="G287" s="233"/>
      <c r="H287" s="237">
        <v>0.59999999999999998</v>
      </c>
      <c r="I287" s="238"/>
      <c r="J287" s="233"/>
      <c r="K287" s="233"/>
      <c r="L287" s="239"/>
      <c r="M287" s="240"/>
      <c r="N287" s="241"/>
      <c r="O287" s="241"/>
      <c r="P287" s="241"/>
      <c r="Q287" s="241"/>
      <c r="R287" s="241"/>
      <c r="S287" s="241"/>
      <c r="T287" s="242"/>
      <c r="AT287" s="243" t="s">
        <v>148</v>
      </c>
      <c r="AU287" s="243" t="s">
        <v>146</v>
      </c>
      <c r="AV287" s="11" t="s">
        <v>146</v>
      </c>
      <c r="AW287" s="11" t="s">
        <v>35</v>
      </c>
      <c r="AX287" s="11" t="s">
        <v>80</v>
      </c>
      <c r="AY287" s="243" t="s">
        <v>137</v>
      </c>
    </row>
    <row r="288" s="1" customFormat="1" ht="16.5" customHeight="1">
      <c r="B288" s="45"/>
      <c r="C288" s="267" t="s">
        <v>487</v>
      </c>
      <c r="D288" s="267" t="s">
        <v>314</v>
      </c>
      <c r="E288" s="268" t="s">
        <v>488</v>
      </c>
      <c r="F288" s="269" t="s">
        <v>489</v>
      </c>
      <c r="G288" s="270" t="s">
        <v>240</v>
      </c>
      <c r="H288" s="271">
        <v>0.66000000000000003</v>
      </c>
      <c r="I288" s="272"/>
      <c r="J288" s="273">
        <f>ROUND(I288*H288,2)</f>
        <v>0</v>
      </c>
      <c r="K288" s="269" t="s">
        <v>144</v>
      </c>
      <c r="L288" s="274"/>
      <c r="M288" s="275" t="s">
        <v>21</v>
      </c>
      <c r="N288" s="276" t="s">
        <v>44</v>
      </c>
      <c r="O288" s="46"/>
      <c r="P288" s="229">
        <f>O288*H288</f>
        <v>0</v>
      </c>
      <c r="Q288" s="229">
        <v>5.0000000000000002E-05</v>
      </c>
      <c r="R288" s="229">
        <f>Q288*H288</f>
        <v>3.3000000000000003E-05</v>
      </c>
      <c r="S288" s="229">
        <v>0</v>
      </c>
      <c r="T288" s="230">
        <f>S288*H288</f>
        <v>0</v>
      </c>
      <c r="AR288" s="23" t="s">
        <v>319</v>
      </c>
      <c r="AT288" s="23" t="s">
        <v>314</v>
      </c>
      <c r="AU288" s="23" t="s">
        <v>146</v>
      </c>
      <c r="AY288" s="23" t="s">
        <v>137</v>
      </c>
      <c r="BE288" s="231">
        <f>IF(N288="základní",J288,0)</f>
        <v>0</v>
      </c>
      <c r="BF288" s="231">
        <f>IF(N288="snížená",J288,0)</f>
        <v>0</v>
      </c>
      <c r="BG288" s="231">
        <f>IF(N288="zákl. přenesená",J288,0)</f>
        <v>0</v>
      </c>
      <c r="BH288" s="231">
        <f>IF(N288="sníž. přenesená",J288,0)</f>
        <v>0</v>
      </c>
      <c r="BI288" s="231">
        <f>IF(N288="nulová",J288,0)</f>
        <v>0</v>
      </c>
      <c r="BJ288" s="23" t="s">
        <v>146</v>
      </c>
      <c r="BK288" s="231">
        <f>ROUND(I288*H288,2)</f>
        <v>0</v>
      </c>
      <c r="BL288" s="23" t="s">
        <v>233</v>
      </c>
      <c r="BM288" s="23" t="s">
        <v>490</v>
      </c>
    </row>
    <row r="289" s="11" customFormat="1">
      <c r="B289" s="232"/>
      <c r="C289" s="233"/>
      <c r="D289" s="234" t="s">
        <v>148</v>
      </c>
      <c r="E289" s="233"/>
      <c r="F289" s="236" t="s">
        <v>491</v>
      </c>
      <c r="G289" s="233"/>
      <c r="H289" s="237">
        <v>0.66000000000000003</v>
      </c>
      <c r="I289" s="238"/>
      <c r="J289" s="233"/>
      <c r="K289" s="233"/>
      <c r="L289" s="239"/>
      <c r="M289" s="240"/>
      <c r="N289" s="241"/>
      <c r="O289" s="241"/>
      <c r="P289" s="241"/>
      <c r="Q289" s="241"/>
      <c r="R289" s="241"/>
      <c r="S289" s="241"/>
      <c r="T289" s="242"/>
      <c r="AT289" s="243" t="s">
        <v>148</v>
      </c>
      <c r="AU289" s="243" t="s">
        <v>146</v>
      </c>
      <c r="AV289" s="11" t="s">
        <v>146</v>
      </c>
      <c r="AW289" s="11" t="s">
        <v>6</v>
      </c>
      <c r="AX289" s="11" t="s">
        <v>80</v>
      </c>
      <c r="AY289" s="243" t="s">
        <v>137</v>
      </c>
    </row>
    <row r="290" s="1" customFormat="1" ht="38.25" customHeight="1">
      <c r="B290" s="45"/>
      <c r="C290" s="220" t="s">
        <v>492</v>
      </c>
      <c r="D290" s="220" t="s">
        <v>140</v>
      </c>
      <c r="E290" s="221" t="s">
        <v>493</v>
      </c>
      <c r="F290" s="222" t="s">
        <v>494</v>
      </c>
      <c r="G290" s="223" t="s">
        <v>261</v>
      </c>
      <c r="H290" s="224">
        <v>0.47099999999999997</v>
      </c>
      <c r="I290" s="225"/>
      <c r="J290" s="226">
        <f>ROUND(I290*H290,2)</f>
        <v>0</v>
      </c>
      <c r="K290" s="222" t="s">
        <v>144</v>
      </c>
      <c r="L290" s="71"/>
      <c r="M290" s="227" t="s">
        <v>21</v>
      </c>
      <c r="N290" s="228" t="s">
        <v>44</v>
      </c>
      <c r="O290" s="46"/>
      <c r="P290" s="229">
        <f>O290*H290</f>
        <v>0</v>
      </c>
      <c r="Q290" s="229">
        <v>0</v>
      </c>
      <c r="R290" s="229">
        <f>Q290*H290</f>
        <v>0</v>
      </c>
      <c r="S290" s="229">
        <v>0</v>
      </c>
      <c r="T290" s="230">
        <f>S290*H290</f>
        <v>0</v>
      </c>
      <c r="AR290" s="23" t="s">
        <v>233</v>
      </c>
      <c r="AT290" s="23" t="s">
        <v>140</v>
      </c>
      <c r="AU290" s="23" t="s">
        <v>146</v>
      </c>
      <c r="AY290" s="23" t="s">
        <v>137</v>
      </c>
      <c r="BE290" s="231">
        <f>IF(N290="základní",J290,0)</f>
        <v>0</v>
      </c>
      <c r="BF290" s="231">
        <f>IF(N290="snížená",J290,0)</f>
        <v>0</v>
      </c>
      <c r="BG290" s="231">
        <f>IF(N290="zákl. přenesená",J290,0)</f>
        <v>0</v>
      </c>
      <c r="BH290" s="231">
        <f>IF(N290="sníž. přenesená",J290,0)</f>
        <v>0</v>
      </c>
      <c r="BI290" s="231">
        <f>IF(N290="nulová",J290,0)</f>
        <v>0</v>
      </c>
      <c r="BJ290" s="23" t="s">
        <v>146</v>
      </c>
      <c r="BK290" s="231">
        <f>ROUND(I290*H290,2)</f>
        <v>0</v>
      </c>
      <c r="BL290" s="23" t="s">
        <v>233</v>
      </c>
      <c r="BM290" s="23" t="s">
        <v>495</v>
      </c>
    </row>
    <row r="291" s="1" customFormat="1">
      <c r="B291" s="45"/>
      <c r="C291" s="73"/>
      <c r="D291" s="234" t="s">
        <v>164</v>
      </c>
      <c r="E291" s="73"/>
      <c r="F291" s="255" t="s">
        <v>326</v>
      </c>
      <c r="G291" s="73"/>
      <c r="H291" s="73"/>
      <c r="I291" s="190"/>
      <c r="J291" s="73"/>
      <c r="K291" s="73"/>
      <c r="L291" s="71"/>
      <c r="M291" s="256"/>
      <c r="N291" s="46"/>
      <c r="O291" s="46"/>
      <c r="P291" s="46"/>
      <c r="Q291" s="46"/>
      <c r="R291" s="46"/>
      <c r="S291" s="46"/>
      <c r="T291" s="94"/>
      <c r="AT291" s="23" t="s">
        <v>164</v>
      </c>
      <c r="AU291" s="23" t="s">
        <v>146</v>
      </c>
    </row>
    <row r="292" s="1" customFormat="1" ht="38.25" customHeight="1">
      <c r="B292" s="45"/>
      <c r="C292" s="220" t="s">
        <v>496</v>
      </c>
      <c r="D292" s="220" t="s">
        <v>140</v>
      </c>
      <c r="E292" s="221" t="s">
        <v>497</v>
      </c>
      <c r="F292" s="222" t="s">
        <v>498</v>
      </c>
      <c r="G292" s="223" t="s">
        <v>261</v>
      </c>
      <c r="H292" s="224">
        <v>0.47099999999999997</v>
      </c>
      <c r="I292" s="225"/>
      <c r="J292" s="226">
        <f>ROUND(I292*H292,2)</f>
        <v>0</v>
      </c>
      <c r="K292" s="222" t="s">
        <v>144</v>
      </c>
      <c r="L292" s="71"/>
      <c r="M292" s="227" t="s">
        <v>21</v>
      </c>
      <c r="N292" s="228" t="s">
        <v>44</v>
      </c>
      <c r="O292" s="46"/>
      <c r="P292" s="229">
        <f>O292*H292</f>
        <v>0</v>
      </c>
      <c r="Q292" s="229">
        <v>0</v>
      </c>
      <c r="R292" s="229">
        <f>Q292*H292</f>
        <v>0</v>
      </c>
      <c r="S292" s="229">
        <v>0</v>
      </c>
      <c r="T292" s="230">
        <f>S292*H292</f>
        <v>0</v>
      </c>
      <c r="AR292" s="23" t="s">
        <v>233</v>
      </c>
      <c r="AT292" s="23" t="s">
        <v>140</v>
      </c>
      <c r="AU292" s="23" t="s">
        <v>146</v>
      </c>
      <c r="AY292" s="23" t="s">
        <v>137</v>
      </c>
      <c r="BE292" s="231">
        <f>IF(N292="základní",J292,0)</f>
        <v>0</v>
      </c>
      <c r="BF292" s="231">
        <f>IF(N292="snížená",J292,0)</f>
        <v>0</v>
      </c>
      <c r="BG292" s="231">
        <f>IF(N292="zákl. přenesená",J292,0)</f>
        <v>0</v>
      </c>
      <c r="BH292" s="231">
        <f>IF(N292="sníž. přenesená",J292,0)</f>
        <v>0</v>
      </c>
      <c r="BI292" s="231">
        <f>IF(N292="nulová",J292,0)</f>
        <v>0</v>
      </c>
      <c r="BJ292" s="23" t="s">
        <v>146</v>
      </c>
      <c r="BK292" s="231">
        <f>ROUND(I292*H292,2)</f>
        <v>0</v>
      </c>
      <c r="BL292" s="23" t="s">
        <v>233</v>
      </c>
      <c r="BM292" s="23" t="s">
        <v>499</v>
      </c>
    </row>
    <row r="293" s="1" customFormat="1">
      <c r="B293" s="45"/>
      <c r="C293" s="73"/>
      <c r="D293" s="234" t="s">
        <v>164</v>
      </c>
      <c r="E293" s="73"/>
      <c r="F293" s="255" t="s">
        <v>326</v>
      </c>
      <c r="G293" s="73"/>
      <c r="H293" s="73"/>
      <c r="I293" s="190"/>
      <c r="J293" s="73"/>
      <c r="K293" s="73"/>
      <c r="L293" s="71"/>
      <c r="M293" s="256"/>
      <c r="N293" s="46"/>
      <c r="O293" s="46"/>
      <c r="P293" s="46"/>
      <c r="Q293" s="46"/>
      <c r="R293" s="46"/>
      <c r="S293" s="46"/>
      <c r="T293" s="94"/>
      <c r="AT293" s="23" t="s">
        <v>164</v>
      </c>
      <c r="AU293" s="23" t="s">
        <v>146</v>
      </c>
    </row>
    <row r="294" s="1" customFormat="1" ht="38.25" customHeight="1">
      <c r="B294" s="45"/>
      <c r="C294" s="220" t="s">
        <v>500</v>
      </c>
      <c r="D294" s="220" t="s">
        <v>140</v>
      </c>
      <c r="E294" s="221" t="s">
        <v>501</v>
      </c>
      <c r="F294" s="222" t="s">
        <v>502</v>
      </c>
      <c r="G294" s="223" t="s">
        <v>261</v>
      </c>
      <c r="H294" s="224">
        <v>0.47099999999999997</v>
      </c>
      <c r="I294" s="225"/>
      <c r="J294" s="226">
        <f>ROUND(I294*H294,2)</f>
        <v>0</v>
      </c>
      <c r="K294" s="222" t="s">
        <v>144</v>
      </c>
      <c r="L294" s="71"/>
      <c r="M294" s="227" t="s">
        <v>21</v>
      </c>
      <c r="N294" s="228" t="s">
        <v>44</v>
      </c>
      <c r="O294" s="46"/>
      <c r="P294" s="229">
        <f>O294*H294</f>
        <v>0</v>
      </c>
      <c r="Q294" s="229">
        <v>0</v>
      </c>
      <c r="R294" s="229">
        <f>Q294*H294</f>
        <v>0</v>
      </c>
      <c r="S294" s="229">
        <v>0</v>
      </c>
      <c r="T294" s="230">
        <f>S294*H294</f>
        <v>0</v>
      </c>
      <c r="AR294" s="23" t="s">
        <v>233</v>
      </c>
      <c r="AT294" s="23" t="s">
        <v>140</v>
      </c>
      <c r="AU294" s="23" t="s">
        <v>146</v>
      </c>
      <c r="AY294" s="23" t="s">
        <v>137</v>
      </c>
      <c r="BE294" s="231">
        <f>IF(N294="základní",J294,0)</f>
        <v>0</v>
      </c>
      <c r="BF294" s="231">
        <f>IF(N294="snížená",J294,0)</f>
        <v>0</v>
      </c>
      <c r="BG294" s="231">
        <f>IF(N294="zákl. přenesená",J294,0)</f>
        <v>0</v>
      </c>
      <c r="BH294" s="231">
        <f>IF(N294="sníž. přenesená",J294,0)</f>
        <v>0</v>
      </c>
      <c r="BI294" s="231">
        <f>IF(N294="nulová",J294,0)</f>
        <v>0</v>
      </c>
      <c r="BJ294" s="23" t="s">
        <v>146</v>
      </c>
      <c r="BK294" s="231">
        <f>ROUND(I294*H294,2)</f>
        <v>0</v>
      </c>
      <c r="BL294" s="23" t="s">
        <v>233</v>
      </c>
      <c r="BM294" s="23" t="s">
        <v>503</v>
      </c>
    </row>
    <row r="295" s="1" customFormat="1">
      <c r="B295" s="45"/>
      <c r="C295" s="73"/>
      <c r="D295" s="234" t="s">
        <v>164</v>
      </c>
      <c r="E295" s="73"/>
      <c r="F295" s="255" t="s">
        <v>326</v>
      </c>
      <c r="G295" s="73"/>
      <c r="H295" s="73"/>
      <c r="I295" s="190"/>
      <c r="J295" s="73"/>
      <c r="K295" s="73"/>
      <c r="L295" s="71"/>
      <c r="M295" s="256"/>
      <c r="N295" s="46"/>
      <c r="O295" s="46"/>
      <c r="P295" s="46"/>
      <c r="Q295" s="46"/>
      <c r="R295" s="46"/>
      <c r="S295" s="46"/>
      <c r="T295" s="94"/>
      <c r="AT295" s="23" t="s">
        <v>164</v>
      </c>
      <c r="AU295" s="23" t="s">
        <v>146</v>
      </c>
    </row>
    <row r="296" s="1" customFormat="1" ht="38.25" customHeight="1">
      <c r="B296" s="45"/>
      <c r="C296" s="220" t="s">
        <v>504</v>
      </c>
      <c r="D296" s="220" t="s">
        <v>140</v>
      </c>
      <c r="E296" s="221" t="s">
        <v>505</v>
      </c>
      <c r="F296" s="222" t="s">
        <v>506</v>
      </c>
      <c r="G296" s="223" t="s">
        <v>261</v>
      </c>
      <c r="H296" s="224">
        <v>8.9489999999999998</v>
      </c>
      <c r="I296" s="225"/>
      <c r="J296" s="226">
        <f>ROUND(I296*H296,2)</f>
        <v>0</v>
      </c>
      <c r="K296" s="222" t="s">
        <v>144</v>
      </c>
      <c r="L296" s="71"/>
      <c r="M296" s="227" t="s">
        <v>21</v>
      </c>
      <c r="N296" s="228" t="s">
        <v>44</v>
      </c>
      <c r="O296" s="46"/>
      <c r="P296" s="229">
        <f>O296*H296</f>
        <v>0</v>
      </c>
      <c r="Q296" s="229">
        <v>0</v>
      </c>
      <c r="R296" s="229">
        <f>Q296*H296</f>
        <v>0</v>
      </c>
      <c r="S296" s="229">
        <v>0</v>
      </c>
      <c r="T296" s="230">
        <f>S296*H296</f>
        <v>0</v>
      </c>
      <c r="AR296" s="23" t="s">
        <v>233</v>
      </c>
      <c r="AT296" s="23" t="s">
        <v>140</v>
      </c>
      <c r="AU296" s="23" t="s">
        <v>146</v>
      </c>
      <c r="AY296" s="23" t="s">
        <v>137</v>
      </c>
      <c r="BE296" s="231">
        <f>IF(N296="základní",J296,0)</f>
        <v>0</v>
      </c>
      <c r="BF296" s="231">
        <f>IF(N296="snížená",J296,0)</f>
        <v>0</v>
      </c>
      <c r="BG296" s="231">
        <f>IF(N296="zákl. přenesená",J296,0)</f>
        <v>0</v>
      </c>
      <c r="BH296" s="231">
        <f>IF(N296="sníž. přenesená",J296,0)</f>
        <v>0</v>
      </c>
      <c r="BI296" s="231">
        <f>IF(N296="nulová",J296,0)</f>
        <v>0</v>
      </c>
      <c r="BJ296" s="23" t="s">
        <v>146</v>
      </c>
      <c r="BK296" s="231">
        <f>ROUND(I296*H296,2)</f>
        <v>0</v>
      </c>
      <c r="BL296" s="23" t="s">
        <v>233</v>
      </c>
      <c r="BM296" s="23" t="s">
        <v>507</v>
      </c>
    </row>
    <row r="297" s="1" customFormat="1">
      <c r="B297" s="45"/>
      <c r="C297" s="73"/>
      <c r="D297" s="234" t="s">
        <v>164</v>
      </c>
      <c r="E297" s="73"/>
      <c r="F297" s="255" t="s">
        <v>326</v>
      </c>
      <c r="G297" s="73"/>
      <c r="H297" s="73"/>
      <c r="I297" s="190"/>
      <c r="J297" s="73"/>
      <c r="K297" s="73"/>
      <c r="L297" s="71"/>
      <c r="M297" s="256"/>
      <c r="N297" s="46"/>
      <c r="O297" s="46"/>
      <c r="P297" s="46"/>
      <c r="Q297" s="46"/>
      <c r="R297" s="46"/>
      <c r="S297" s="46"/>
      <c r="T297" s="94"/>
      <c r="AT297" s="23" t="s">
        <v>164</v>
      </c>
      <c r="AU297" s="23" t="s">
        <v>146</v>
      </c>
    </row>
    <row r="298" s="11" customFormat="1">
      <c r="B298" s="232"/>
      <c r="C298" s="233"/>
      <c r="D298" s="234" t="s">
        <v>148</v>
      </c>
      <c r="E298" s="233"/>
      <c r="F298" s="236" t="s">
        <v>508</v>
      </c>
      <c r="G298" s="233"/>
      <c r="H298" s="237">
        <v>8.9489999999999998</v>
      </c>
      <c r="I298" s="238"/>
      <c r="J298" s="233"/>
      <c r="K298" s="233"/>
      <c r="L298" s="239"/>
      <c r="M298" s="240"/>
      <c r="N298" s="241"/>
      <c r="O298" s="241"/>
      <c r="P298" s="241"/>
      <c r="Q298" s="241"/>
      <c r="R298" s="241"/>
      <c r="S298" s="241"/>
      <c r="T298" s="242"/>
      <c r="AT298" s="243" t="s">
        <v>148</v>
      </c>
      <c r="AU298" s="243" t="s">
        <v>146</v>
      </c>
      <c r="AV298" s="11" t="s">
        <v>146</v>
      </c>
      <c r="AW298" s="11" t="s">
        <v>6</v>
      </c>
      <c r="AX298" s="11" t="s">
        <v>80</v>
      </c>
      <c r="AY298" s="243" t="s">
        <v>137</v>
      </c>
    </row>
    <row r="299" s="10" customFormat="1" ht="29.88" customHeight="1">
      <c r="B299" s="204"/>
      <c r="C299" s="205"/>
      <c r="D299" s="206" t="s">
        <v>71</v>
      </c>
      <c r="E299" s="218" t="s">
        <v>509</v>
      </c>
      <c r="F299" s="218" t="s">
        <v>510</v>
      </c>
      <c r="G299" s="205"/>
      <c r="H299" s="205"/>
      <c r="I299" s="208"/>
      <c r="J299" s="219">
        <f>BK299</f>
        <v>0</v>
      </c>
      <c r="K299" s="205"/>
      <c r="L299" s="210"/>
      <c r="M299" s="211"/>
      <c r="N299" s="212"/>
      <c r="O299" s="212"/>
      <c r="P299" s="213">
        <f>SUM(P300:P324)</f>
        <v>0</v>
      </c>
      <c r="Q299" s="212"/>
      <c r="R299" s="213">
        <f>SUM(R300:R324)</f>
        <v>2.0607875999999998</v>
      </c>
      <c r="S299" s="212"/>
      <c r="T299" s="214">
        <f>SUM(T300:T324)</f>
        <v>8.1134880000000003</v>
      </c>
      <c r="AR299" s="215" t="s">
        <v>146</v>
      </c>
      <c r="AT299" s="216" t="s">
        <v>71</v>
      </c>
      <c r="AU299" s="216" t="s">
        <v>80</v>
      </c>
      <c r="AY299" s="215" t="s">
        <v>137</v>
      </c>
      <c r="BK299" s="217">
        <f>SUM(BK300:BK324)</f>
        <v>0</v>
      </c>
    </row>
    <row r="300" s="1" customFormat="1" ht="16.5" customHeight="1">
      <c r="B300" s="45"/>
      <c r="C300" s="220" t="s">
        <v>511</v>
      </c>
      <c r="D300" s="220" t="s">
        <v>140</v>
      </c>
      <c r="E300" s="221" t="s">
        <v>512</v>
      </c>
      <c r="F300" s="222" t="s">
        <v>513</v>
      </c>
      <c r="G300" s="223" t="s">
        <v>143</v>
      </c>
      <c r="H300" s="224">
        <v>99.552000000000007</v>
      </c>
      <c r="I300" s="225"/>
      <c r="J300" s="226">
        <f>ROUND(I300*H300,2)</f>
        <v>0</v>
      </c>
      <c r="K300" s="222" t="s">
        <v>144</v>
      </c>
      <c r="L300" s="71"/>
      <c r="M300" s="227" t="s">
        <v>21</v>
      </c>
      <c r="N300" s="228" t="s">
        <v>44</v>
      </c>
      <c r="O300" s="46"/>
      <c r="P300" s="229">
        <f>O300*H300</f>
        <v>0</v>
      </c>
      <c r="Q300" s="229">
        <v>0</v>
      </c>
      <c r="R300" s="229">
        <f>Q300*H300</f>
        <v>0</v>
      </c>
      <c r="S300" s="229">
        <v>0.081500000000000003</v>
      </c>
      <c r="T300" s="230">
        <f>S300*H300</f>
        <v>8.1134880000000003</v>
      </c>
      <c r="AR300" s="23" t="s">
        <v>233</v>
      </c>
      <c r="AT300" s="23" t="s">
        <v>140</v>
      </c>
      <c r="AU300" s="23" t="s">
        <v>146</v>
      </c>
      <c r="AY300" s="23" t="s">
        <v>137</v>
      </c>
      <c r="BE300" s="231">
        <f>IF(N300="základní",J300,0)</f>
        <v>0</v>
      </c>
      <c r="BF300" s="231">
        <f>IF(N300="snížená",J300,0)</f>
        <v>0</v>
      </c>
      <c r="BG300" s="231">
        <f>IF(N300="zákl. přenesená",J300,0)</f>
        <v>0</v>
      </c>
      <c r="BH300" s="231">
        <f>IF(N300="sníž. přenesená",J300,0)</f>
        <v>0</v>
      </c>
      <c r="BI300" s="231">
        <f>IF(N300="nulová",J300,0)</f>
        <v>0</v>
      </c>
      <c r="BJ300" s="23" t="s">
        <v>146</v>
      </c>
      <c r="BK300" s="231">
        <f>ROUND(I300*H300,2)</f>
        <v>0</v>
      </c>
      <c r="BL300" s="23" t="s">
        <v>233</v>
      </c>
      <c r="BM300" s="23" t="s">
        <v>514</v>
      </c>
    </row>
    <row r="301" s="11" customFormat="1">
      <c r="B301" s="232"/>
      <c r="C301" s="233"/>
      <c r="D301" s="234" t="s">
        <v>148</v>
      </c>
      <c r="E301" s="235" t="s">
        <v>21</v>
      </c>
      <c r="F301" s="236" t="s">
        <v>515</v>
      </c>
      <c r="G301" s="233"/>
      <c r="H301" s="237">
        <v>99.552000000000007</v>
      </c>
      <c r="I301" s="238"/>
      <c r="J301" s="233"/>
      <c r="K301" s="233"/>
      <c r="L301" s="239"/>
      <c r="M301" s="240"/>
      <c r="N301" s="241"/>
      <c r="O301" s="241"/>
      <c r="P301" s="241"/>
      <c r="Q301" s="241"/>
      <c r="R301" s="241"/>
      <c r="S301" s="241"/>
      <c r="T301" s="242"/>
      <c r="AT301" s="243" t="s">
        <v>148</v>
      </c>
      <c r="AU301" s="243" t="s">
        <v>146</v>
      </c>
      <c r="AV301" s="11" t="s">
        <v>146</v>
      </c>
      <c r="AW301" s="11" t="s">
        <v>35</v>
      </c>
      <c r="AX301" s="11" t="s">
        <v>80</v>
      </c>
      <c r="AY301" s="243" t="s">
        <v>137</v>
      </c>
    </row>
    <row r="302" s="1" customFormat="1" ht="25.5" customHeight="1">
      <c r="B302" s="45"/>
      <c r="C302" s="220" t="s">
        <v>516</v>
      </c>
      <c r="D302" s="220" t="s">
        <v>140</v>
      </c>
      <c r="E302" s="221" t="s">
        <v>517</v>
      </c>
      <c r="F302" s="222" t="s">
        <v>518</v>
      </c>
      <c r="G302" s="223" t="s">
        <v>143</v>
      </c>
      <c r="H302" s="224">
        <v>127.31999999999999</v>
      </c>
      <c r="I302" s="225"/>
      <c r="J302" s="226">
        <f>ROUND(I302*H302,2)</f>
        <v>0</v>
      </c>
      <c r="K302" s="222" t="s">
        <v>144</v>
      </c>
      <c r="L302" s="71"/>
      <c r="M302" s="227" t="s">
        <v>21</v>
      </c>
      <c r="N302" s="228" t="s">
        <v>44</v>
      </c>
      <c r="O302" s="46"/>
      <c r="P302" s="229">
        <f>O302*H302</f>
        <v>0</v>
      </c>
      <c r="Q302" s="229">
        <v>0.0028999999999999998</v>
      </c>
      <c r="R302" s="229">
        <f>Q302*H302</f>
        <v>0.36922799999999995</v>
      </c>
      <c r="S302" s="229">
        <v>0</v>
      </c>
      <c r="T302" s="230">
        <f>S302*H302</f>
        <v>0</v>
      </c>
      <c r="AR302" s="23" t="s">
        <v>233</v>
      </c>
      <c r="AT302" s="23" t="s">
        <v>140</v>
      </c>
      <c r="AU302" s="23" t="s">
        <v>146</v>
      </c>
      <c r="AY302" s="23" t="s">
        <v>137</v>
      </c>
      <c r="BE302" s="231">
        <f>IF(N302="základní",J302,0)</f>
        <v>0</v>
      </c>
      <c r="BF302" s="231">
        <f>IF(N302="snížená",J302,0)</f>
        <v>0</v>
      </c>
      <c r="BG302" s="231">
        <f>IF(N302="zákl. přenesená",J302,0)</f>
        <v>0</v>
      </c>
      <c r="BH302" s="231">
        <f>IF(N302="sníž. přenesená",J302,0)</f>
        <v>0</v>
      </c>
      <c r="BI302" s="231">
        <f>IF(N302="nulová",J302,0)</f>
        <v>0</v>
      </c>
      <c r="BJ302" s="23" t="s">
        <v>146</v>
      </c>
      <c r="BK302" s="231">
        <f>ROUND(I302*H302,2)</f>
        <v>0</v>
      </c>
      <c r="BL302" s="23" t="s">
        <v>233</v>
      </c>
      <c r="BM302" s="23" t="s">
        <v>519</v>
      </c>
    </row>
    <row r="303" s="11" customFormat="1">
      <c r="B303" s="232"/>
      <c r="C303" s="233"/>
      <c r="D303" s="234" t="s">
        <v>148</v>
      </c>
      <c r="E303" s="235" t="s">
        <v>21</v>
      </c>
      <c r="F303" s="236" t="s">
        <v>191</v>
      </c>
      <c r="G303" s="233"/>
      <c r="H303" s="237">
        <v>117.12000000000001</v>
      </c>
      <c r="I303" s="238"/>
      <c r="J303" s="233"/>
      <c r="K303" s="233"/>
      <c r="L303" s="239"/>
      <c r="M303" s="240"/>
      <c r="N303" s="241"/>
      <c r="O303" s="241"/>
      <c r="P303" s="241"/>
      <c r="Q303" s="241"/>
      <c r="R303" s="241"/>
      <c r="S303" s="241"/>
      <c r="T303" s="242"/>
      <c r="AT303" s="243" t="s">
        <v>148</v>
      </c>
      <c r="AU303" s="243" t="s">
        <v>146</v>
      </c>
      <c r="AV303" s="11" t="s">
        <v>146</v>
      </c>
      <c r="AW303" s="11" t="s">
        <v>35</v>
      </c>
      <c r="AX303" s="11" t="s">
        <v>72</v>
      </c>
      <c r="AY303" s="243" t="s">
        <v>137</v>
      </c>
    </row>
    <row r="304" s="11" customFormat="1">
      <c r="B304" s="232"/>
      <c r="C304" s="233"/>
      <c r="D304" s="234" t="s">
        <v>148</v>
      </c>
      <c r="E304" s="235" t="s">
        <v>21</v>
      </c>
      <c r="F304" s="236" t="s">
        <v>175</v>
      </c>
      <c r="G304" s="233"/>
      <c r="H304" s="237">
        <v>10.199999999999999</v>
      </c>
      <c r="I304" s="238"/>
      <c r="J304" s="233"/>
      <c r="K304" s="233"/>
      <c r="L304" s="239"/>
      <c r="M304" s="240"/>
      <c r="N304" s="241"/>
      <c r="O304" s="241"/>
      <c r="P304" s="241"/>
      <c r="Q304" s="241"/>
      <c r="R304" s="241"/>
      <c r="S304" s="241"/>
      <c r="T304" s="242"/>
      <c r="AT304" s="243" t="s">
        <v>148</v>
      </c>
      <c r="AU304" s="243" t="s">
        <v>146</v>
      </c>
      <c r="AV304" s="11" t="s">
        <v>146</v>
      </c>
      <c r="AW304" s="11" t="s">
        <v>35</v>
      </c>
      <c r="AX304" s="11" t="s">
        <v>72</v>
      </c>
      <c r="AY304" s="243" t="s">
        <v>137</v>
      </c>
    </row>
    <row r="305" s="12" customFormat="1">
      <c r="B305" s="244"/>
      <c r="C305" s="245"/>
      <c r="D305" s="234" t="s">
        <v>148</v>
      </c>
      <c r="E305" s="246" t="s">
        <v>21</v>
      </c>
      <c r="F305" s="247" t="s">
        <v>154</v>
      </c>
      <c r="G305" s="245"/>
      <c r="H305" s="248">
        <v>127.31999999999999</v>
      </c>
      <c r="I305" s="249"/>
      <c r="J305" s="245"/>
      <c r="K305" s="245"/>
      <c r="L305" s="250"/>
      <c r="M305" s="251"/>
      <c r="N305" s="252"/>
      <c r="O305" s="252"/>
      <c r="P305" s="252"/>
      <c r="Q305" s="252"/>
      <c r="R305" s="252"/>
      <c r="S305" s="252"/>
      <c r="T305" s="253"/>
      <c r="AT305" s="254" t="s">
        <v>148</v>
      </c>
      <c r="AU305" s="254" t="s">
        <v>146</v>
      </c>
      <c r="AV305" s="12" t="s">
        <v>145</v>
      </c>
      <c r="AW305" s="12" t="s">
        <v>35</v>
      </c>
      <c r="AX305" s="12" t="s">
        <v>80</v>
      </c>
      <c r="AY305" s="254" t="s">
        <v>137</v>
      </c>
    </row>
    <row r="306" s="1" customFormat="1" ht="25.5" customHeight="1">
      <c r="B306" s="45"/>
      <c r="C306" s="267" t="s">
        <v>520</v>
      </c>
      <c r="D306" s="267" t="s">
        <v>314</v>
      </c>
      <c r="E306" s="268" t="s">
        <v>521</v>
      </c>
      <c r="F306" s="269" t="s">
        <v>522</v>
      </c>
      <c r="G306" s="270" t="s">
        <v>143</v>
      </c>
      <c r="H306" s="271">
        <v>140.05199999999999</v>
      </c>
      <c r="I306" s="272"/>
      <c r="J306" s="273">
        <f>ROUND(I306*H306,2)</f>
        <v>0</v>
      </c>
      <c r="K306" s="269" t="s">
        <v>144</v>
      </c>
      <c r="L306" s="274"/>
      <c r="M306" s="275" t="s">
        <v>21</v>
      </c>
      <c r="N306" s="276" t="s">
        <v>44</v>
      </c>
      <c r="O306" s="46"/>
      <c r="P306" s="229">
        <f>O306*H306</f>
        <v>0</v>
      </c>
      <c r="Q306" s="229">
        <v>0.0118</v>
      </c>
      <c r="R306" s="229">
        <f>Q306*H306</f>
        <v>1.6526135999999998</v>
      </c>
      <c r="S306" s="229">
        <v>0</v>
      </c>
      <c r="T306" s="230">
        <f>S306*H306</f>
        <v>0</v>
      </c>
      <c r="AR306" s="23" t="s">
        <v>319</v>
      </c>
      <c r="AT306" s="23" t="s">
        <v>314</v>
      </c>
      <c r="AU306" s="23" t="s">
        <v>146</v>
      </c>
      <c r="AY306" s="23" t="s">
        <v>137</v>
      </c>
      <c r="BE306" s="231">
        <f>IF(N306="základní",J306,0)</f>
        <v>0</v>
      </c>
      <c r="BF306" s="231">
        <f>IF(N306="snížená",J306,0)</f>
        <v>0</v>
      </c>
      <c r="BG306" s="231">
        <f>IF(N306="zákl. přenesená",J306,0)</f>
        <v>0</v>
      </c>
      <c r="BH306" s="231">
        <f>IF(N306="sníž. přenesená",J306,0)</f>
        <v>0</v>
      </c>
      <c r="BI306" s="231">
        <f>IF(N306="nulová",J306,0)</f>
        <v>0</v>
      </c>
      <c r="BJ306" s="23" t="s">
        <v>146</v>
      </c>
      <c r="BK306" s="231">
        <f>ROUND(I306*H306,2)</f>
        <v>0</v>
      </c>
      <c r="BL306" s="23" t="s">
        <v>233</v>
      </c>
      <c r="BM306" s="23" t="s">
        <v>523</v>
      </c>
    </row>
    <row r="307" s="11" customFormat="1">
      <c r="B307" s="232"/>
      <c r="C307" s="233"/>
      <c r="D307" s="234" t="s">
        <v>148</v>
      </c>
      <c r="E307" s="233"/>
      <c r="F307" s="236" t="s">
        <v>524</v>
      </c>
      <c r="G307" s="233"/>
      <c r="H307" s="237">
        <v>140.05199999999999</v>
      </c>
      <c r="I307" s="238"/>
      <c r="J307" s="233"/>
      <c r="K307" s="233"/>
      <c r="L307" s="239"/>
      <c r="M307" s="240"/>
      <c r="N307" s="241"/>
      <c r="O307" s="241"/>
      <c r="P307" s="241"/>
      <c r="Q307" s="241"/>
      <c r="R307" s="241"/>
      <c r="S307" s="241"/>
      <c r="T307" s="242"/>
      <c r="AT307" s="243" t="s">
        <v>148</v>
      </c>
      <c r="AU307" s="243" t="s">
        <v>146</v>
      </c>
      <c r="AV307" s="11" t="s">
        <v>146</v>
      </c>
      <c r="AW307" s="11" t="s">
        <v>6</v>
      </c>
      <c r="AX307" s="11" t="s">
        <v>80</v>
      </c>
      <c r="AY307" s="243" t="s">
        <v>137</v>
      </c>
    </row>
    <row r="308" s="1" customFormat="1" ht="25.5" customHeight="1">
      <c r="B308" s="45"/>
      <c r="C308" s="220" t="s">
        <v>525</v>
      </c>
      <c r="D308" s="220" t="s">
        <v>140</v>
      </c>
      <c r="E308" s="221" t="s">
        <v>526</v>
      </c>
      <c r="F308" s="222" t="s">
        <v>527</v>
      </c>
      <c r="G308" s="223" t="s">
        <v>143</v>
      </c>
      <c r="H308" s="224">
        <v>127.31999999999999</v>
      </c>
      <c r="I308" s="225"/>
      <c r="J308" s="226">
        <f>ROUND(I308*H308,2)</f>
        <v>0</v>
      </c>
      <c r="K308" s="222" t="s">
        <v>144</v>
      </c>
      <c r="L308" s="71"/>
      <c r="M308" s="227" t="s">
        <v>21</v>
      </c>
      <c r="N308" s="228" t="s">
        <v>44</v>
      </c>
      <c r="O308" s="46"/>
      <c r="P308" s="229">
        <f>O308*H308</f>
        <v>0</v>
      </c>
      <c r="Q308" s="229">
        <v>0</v>
      </c>
      <c r="R308" s="229">
        <f>Q308*H308</f>
        <v>0</v>
      </c>
      <c r="S308" s="229">
        <v>0</v>
      </c>
      <c r="T308" s="230">
        <f>S308*H308</f>
        <v>0</v>
      </c>
      <c r="AR308" s="23" t="s">
        <v>233</v>
      </c>
      <c r="AT308" s="23" t="s">
        <v>140</v>
      </c>
      <c r="AU308" s="23" t="s">
        <v>146</v>
      </c>
      <c r="AY308" s="23" t="s">
        <v>137</v>
      </c>
      <c r="BE308" s="231">
        <f>IF(N308="základní",J308,0)</f>
        <v>0</v>
      </c>
      <c r="BF308" s="231">
        <f>IF(N308="snížená",J308,0)</f>
        <v>0</v>
      </c>
      <c r="BG308" s="231">
        <f>IF(N308="zákl. přenesená",J308,0)</f>
        <v>0</v>
      </c>
      <c r="BH308" s="231">
        <f>IF(N308="sníž. přenesená",J308,0)</f>
        <v>0</v>
      </c>
      <c r="BI308" s="231">
        <f>IF(N308="nulová",J308,0)</f>
        <v>0</v>
      </c>
      <c r="BJ308" s="23" t="s">
        <v>146</v>
      </c>
      <c r="BK308" s="231">
        <f>ROUND(I308*H308,2)</f>
        <v>0</v>
      </c>
      <c r="BL308" s="23" t="s">
        <v>233</v>
      </c>
      <c r="BM308" s="23" t="s">
        <v>528</v>
      </c>
    </row>
    <row r="309" s="11" customFormat="1">
      <c r="B309" s="232"/>
      <c r="C309" s="233"/>
      <c r="D309" s="234" t="s">
        <v>148</v>
      </c>
      <c r="E309" s="235" t="s">
        <v>21</v>
      </c>
      <c r="F309" s="236" t="s">
        <v>529</v>
      </c>
      <c r="G309" s="233"/>
      <c r="H309" s="237">
        <v>127.31999999999999</v>
      </c>
      <c r="I309" s="238"/>
      <c r="J309" s="233"/>
      <c r="K309" s="233"/>
      <c r="L309" s="239"/>
      <c r="M309" s="240"/>
      <c r="N309" s="241"/>
      <c r="O309" s="241"/>
      <c r="P309" s="241"/>
      <c r="Q309" s="241"/>
      <c r="R309" s="241"/>
      <c r="S309" s="241"/>
      <c r="T309" s="242"/>
      <c r="AT309" s="243" t="s">
        <v>148</v>
      </c>
      <c r="AU309" s="243" t="s">
        <v>146</v>
      </c>
      <c r="AV309" s="11" t="s">
        <v>146</v>
      </c>
      <c r="AW309" s="11" t="s">
        <v>35</v>
      </c>
      <c r="AX309" s="11" t="s">
        <v>80</v>
      </c>
      <c r="AY309" s="243" t="s">
        <v>137</v>
      </c>
    </row>
    <row r="310" s="1" customFormat="1" ht="16.5" customHeight="1">
      <c r="B310" s="45"/>
      <c r="C310" s="220" t="s">
        <v>530</v>
      </c>
      <c r="D310" s="220" t="s">
        <v>140</v>
      </c>
      <c r="E310" s="221" t="s">
        <v>531</v>
      </c>
      <c r="F310" s="222" t="s">
        <v>532</v>
      </c>
      <c r="G310" s="223" t="s">
        <v>143</v>
      </c>
      <c r="H310" s="224">
        <v>127.31999999999999</v>
      </c>
      <c r="I310" s="225"/>
      <c r="J310" s="226">
        <f>ROUND(I310*H310,2)</f>
        <v>0</v>
      </c>
      <c r="K310" s="222" t="s">
        <v>144</v>
      </c>
      <c r="L310" s="71"/>
      <c r="M310" s="227" t="s">
        <v>21</v>
      </c>
      <c r="N310" s="228" t="s">
        <v>44</v>
      </c>
      <c r="O310" s="46"/>
      <c r="P310" s="229">
        <f>O310*H310</f>
        <v>0</v>
      </c>
      <c r="Q310" s="229">
        <v>0.00029999999999999997</v>
      </c>
      <c r="R310" s="229">
        <f>Q310*H310</f>
        <v>0.038195999999999994</v>
      </c>
      <c r="S310" s="229">
        <v>0</v>
      </c>
      <c r="T310" s="230">
        <f>S310*H310</f>
        <v>0</v>
      </c>
      <c r="AR310" s="23" t="s">
        <v>233</v>
      </c>
      <c r="AT310" s="23" t="s">
        <v>140</v>
      </c>
      <c r="AU310" s="23" t="s">
        <v>146</v>
      </c>
      <c r="AY310" s="23" t="s">
        <v>137</v>
      </c>
      <c r="BE310" s="231">
        <f>IF(N310="základní",J310,0)</f>
        <v>0</v>
      </c>
      <c r="BF310" s="231">
        <f>IF(N310="snížená",J310,0)</f>
        <v>0</v>
      </c>
      <c r="BG310" s="231">
        <f>IF(N310="zákl. přenesená",J310,0)</f>
        <v>0</v>
      </c>
      <c r="BH310" s="231">
        <f>IF(N310="sníž. přenesená",J310,0)</f>
        <v>0</v>
      </c>
      <c r="BI310" s="231">
        <f>IF(N310="nulová",J310,0)</f>
        <v>0</v>
      </c>
      <c r="BJ310" s="23" t="s">
        <v>146</v>
      </c>
      <c r="BK310" s="231">
        <f>ROUND(I310*H310,2)</f>
        <v>0</v>
      </c>
      <c r="BL310" s="23" t="s">
        <v>233</v>
      </c>
      <c r="BM310" s="23" t="s">
        <v>533</v>
      </c>
    </row>
    <row r="311" s="1" customFormat="1">
      <c r="B311" s="45"/>
      <c r="C311" s="73"/>
      <c r="D311" s="234" t="s">
        <v>164</v>
      </c>
      <c r="E311" s="73"/>
      <c r="F311" s="255" t="s">
        <v>534</v>
      </c>
      <c r="G311" s="73"/>
      <c r="H311" s="73"/>
      <c r="I311" s="190"/>
      <c r="J311" s="73"/>
      <c r="K311" s="73"/>
      <c r="L311" s="71"/>
      <c r="M311" s="256"/>
      <c r="N311" s="46"/>
      <c r="O311" s="46"/>
      <c r="P311" s="46"/>
      <c r="Q311" s="46"/>
      <c r="R311" s="46"/>
      <c r="S311" s="46"/>
      <c r="T311" s="94"/>
      <c r="AT311" s="23" t="s">
        <v>164</v>
      </c>
      <c r="AU311" s="23" t="s">
        <v>146</v>
      </c>
    </row>
    <row r="312" s="11" customFormat="1">
      <c r="B312" s="232"/>
      <c r="C312" s="233"/>
      <c r="D312" s="234" t="s">
        <v>148</v>
      </c>
      <c r="E312" s="235" t="s">
        <v>21</v>
      </c>
      <c r="F312" s="236" t="s">
        <v>529</v>
      </c>
      <c r="G312" s="233"/>
      <c r="H312" s="237">
        <v>127.31999999999999</v>
      </c>
      <c r="I312" s="238"/>
      <c r="J312" s="233"/>
      <c r="K312" s="233"/>
      <c r="L312" s="239"/>
      <c r="M312" s="240"/>
      <c r="N312" s="241"/>
      <c r="O312" s="241"/>
      <c r="P312" s="241"/>
      <c r="Q312" s="241"/>
      <c r="R312" s="241"/>
      <c r="S312" s="241"/>
      <c r="T312" s="242"/>
      <c r="AT312" s="243" t="s">
        <v>148</v>
      </c>
      <c r="AU312" s="243" t="s">
        <v>146</v>
      </c>
      <c r="AV312" s="11" t="s">
        <v>146</v>
      </c>
      <c r="AW312" s="11" t="s">
        <v>35</v>
      </c>
      <c r="AX312" s="11" t="s">
        <v>80</v>
      </c>
      <c r="AY312" s="243" t="s">
        <v>137</v>
      </c>
    </row>
    <row r="313" s="1" customFormat="1" ht="16.5" customHeight="1">
      <c r="B313" s="45"/>
      <c r="C313" s="220" t="s">
        <v>535</v>
      </c>
      <c r="D313" s="220" t="s">
        <v>140</v>
      </c>
      <c r="E313" s="221" t="s">
        <v>536</v>
      </c>
      <c r="F313" s="222" t="s">
        <v>537</v>
      </c>
      <c r="G313" s="223" t="s">
        <v>240</v>
      </c>
      <c r="H313" s="224">
        <v>25</v>
      </c>
      <c r="I313" s="225"/>
      <c r="J313" s="226">
        <f>ROUND(I313*H313,2)</f>
        <v>0</v>
      </c>
      <c r="K313" s="222" t="s">
        <v>144</v>
      </c>
      <c r="L313" s="71"/>
      <c r="M313" s="227" t="s">
        <v>21</v>
      </c>
      <c r="N313" s="228" t="s">
        <v>44</v>
      </c>
      <c r="O313" s="46"/>
      <c r="P313" s="229">
        <f>O313*H313</f>
        <v>0</v>
      </c>
      <c r="Q313" s="229">
        <v>3.0000000000000001E-05</v>
      </c>
      <c r="R313" s="229">
        <f>Q313*H313</f>
        <v>0.00075000000000000002</v>
      </c>
      <c r="S313" s="229">
        <v>0</v>
      </c>
      <c r="T313" s="230">
        <f>S313*H313</f>
        <v>0</v>
      </c>
      <c r="AR313" s="23" t="s">
        <v>233</v>
      </c>
      <c r="AT313" s="23" t="s">
        <v>140</v>
      </c>
      <c r="AU313" s="23" t="s">
        <v>146</v>
      </c>
      <c r="AY313" s="23" t="s">
        <v>137</v>
      </c>
      <c r="BE313" s="231">
        <f>IF(N313="základní",J313,0)</f>
        <v>0</v>
      </c>
      <c r="BF313" s="231">
        <f>IF(N313="snížená",J313,0)</f>
        <v>0</v>
      </c>
      <c r="BG313" s="231">
        <f>IF(N313="zákl. přenesená",J313,0)</f>
        <v>0</v>
      </c>
      <c r="BH313" s="231">
        <f>IF(N313="sníž. přenesená",J313,0)</f>
        <v>0</v>
      </c>
      <c r="BI313" s="231">
        <f>IF(N313="nulová",J313,0)</f>
        <v>0</v>
      </c>
      <c r="BJ313" s="23" t="s">
        <v>146</v>
      </c>
      <c r="BK313" s="231">
        <f>ROUND(I313*H313,2)</f>
        <v>0</v>
      </c>
      <c r="BL313" s="23" t="s">
        <v>233</v>
      </c>
      <c r="BM313" s="23" t="s">
        <v>538</v>
      </c>
    </row>
    <row r="314" s="1" customFormat="1">
      <c r="B314" s="45"/>
      <c r="C314" s="73"/>
      <c r="D314" s="234" t="s">
        <v>164</v>
      </c>
      <c r="E314" s="73"/>
      <c r="F314" s="255" t="s">
        <v>534</v>
      </c>
      <c r="G314" s="73"/>
      <c r="H314" s="73"/>
      <c r="I314" s="190"/>
      <c r="J314" s="73"/>
      <c r="K314" s="73"/>
      <c r="L314" s="71"/>
      <c r="M314" s="256"/>
      <c r="N314" s="46"/>
      <c r="O314" s="46"/>
      <c r="P314" s="46"/>
      <c r="Q314" s="46"/>
      <c r="R314" s="46"/>
      <c r="S314" s="46"/>
      <c r="T314" s="94"/>
      <c r="AT314" s="23" t="s">
        <v>164</v>
      </c>
      <c r="AU314" s="23" t="s">
        <v>146</v>
      </c>
    </row>
    <row r="315" s="11" customFormat="1">
      <c r="B315" s="232"/>
      <c r="C315" s="233"/>
      <c r="D315" s="234" t="s">
        <v>148</v>
      </c>
      <c r="E315" s="235" t="s">
        <v>21</v>
      </c>
      <c r="F315" s="236" t="s">
        <v>539</v>
      </c>
      <c r="G315" s="233"/>
      <c r="H315" s="237">
        <v>25</v>
      </c>
      <c r="I315" s="238"/>
      <c r="J315" s="233"/>
      <c r="K315" s="233"/>
      <c r="L315" s="239"/>
      <c r="M315" s="240"/>
      <c r="N315" s="241"/>
      <c r="O315" s="241"/>
      <c r="P315" s="241"/>
      <c r="Q315" s="241"/>
      <c r="R315" s="241"/>
      <c r="S315" s="241"/>
      <c r="T315" s="242"/>
      <c r="AT315" s="243" t="s">
        <v>148</v>
      </c>
      <c r="AU315" s="243" t="s">
        <v>146</v>
      </c>
      <c r="AV315" s="11" t="s">
        <v>146</v>
      </c>
      <c r="AW315" s="11" t="s">
        <v>35</v>
      </c>
      <c r="AX315" s="11" t="s">
        <v>80</v>
      </c>
      <c r="AY315" s="243" t="s">
        <v>137</v>
      </c>
    </row>
    <row r="316" s="1" customFormat="1" ht="38.25" customHeight="1">
      <c r="B316" s="45"/>
      <c r="C316" s="220" t="s">
        <v>540</v>
      </c>
      <c r="D316" s="220" t="s">
        <v>140</v>
      </c>
      <c r="E316" s="221" t="s">
        <v>541</v>
      </c>
      <c r="F316" s="222" t="s">
        <v>542</v>
      </c>
      <c r="G316" s="223" t="s">
        <v>261</v>
      </c>
      <c r="H316" s="224">
        <v>2.0609999999999999</v>
      </c>
      <c r="I316" s="225"/>
      <c r="J316" s="226">
        <f>ROUND(I316*H316,2)</f>
        <v>0</v>
      </c>
      <c r="K316" s="222" t="s">
        <v>144</v>
      </c>
      <c r="L316" s="71"/>
      <c r="M316" s="227" t="s">
        <v>21</v>
      </c>
      <c r="N316" s="228" t="s">
        <v>44</v>
      </c>
      <c r="O316" s="46"/>
      <c r="P316" s="229">
        <f>O316*H316</f>
        <v>0</v>
      </c>
      <c r="Q316" s="229">
        <v>0</v>
      </c>
      <c r="R316" s="229">
        <f>Q316*H316</f>
        <v>0</v>
      </c>
      <c r="S316" s="229">
        <v>0</v>
      </c>
      <c r="T316" s="230">
        <f>S316*H316</f>
        <v>0</v>
      </c>
      <c r="AR316" s="23" t="s">
        <v>233</v>
      </c>
      <c r="AT316" s="23" t="s">
        <v>140</v>
      </c>
      <c r="AU316" s="23" t="s">
        <v>146</v>
      </c>
      <c r="AY316" s="23" t="s">
        <v>137</v>
      </c>
      <c r="BE316" s="231">
        <f>IF(N316="základní",J316,0)</f>
        <v>0</v>
      </c>
      <c r="BF316" s="231">
        <f>IF(N316="snížená",J316,0)</f>
        <v>0</v>
      </c>
      <c r="BG316" s="231">
        <f>IF(N316="zákl. přenesená",J316,0)</f>
        <v>0</v>
      </c>
      <c r="BH316" s="231">
        <f>IF(N316="sníž. přenesená",J316,0)</f>
        <v>0</v>
      </c>
      <c r="BI316" s="231">
        <f>IF(N316="nulová",J316,0)</f>
        <v>0</v>
      </c>
      <c r="BJ316" s="23" t="s">
        <v>146</v>
      </c>
      <c r="BK316" s="231">
        <f>ROUND(I316*H316,2)</f>
        <v>0</v>
      </c>
      <c r="BL316" s="23" t="s">
        <v>233</v>
      </c>
      <c r="BM316" s="23" t="s">
        <v>543</v>
      </c>
    </row>
    <row r="317" s="1" customFormat="1">
      <c r="B317" s="45"/>
      <c r="C317" s="73"/>
      <c r="D317" s="234" t="s">
        <v>164</v>
      </c>
      <c r="E317" s="73"/>
      <c r="F317" s="255" t="s">
        <v>326</v>
      </c>
      <c r="G317" s="73"/>
      <c r="H317" s="73"/>
      <c r="I317" s="190"/>
      <c r="J317" s="73"/>
      <c r="K317" s="73"/>
      <c r="L317" s="71"/>
      <c r="M317" s="256"/>
      <c r="N317" s="46"/>
      <c r="O317" s="46"/>
      <c r="P317" s="46"/>
      <c r="Q317" s="46"/>
      <c r="R317" s="46"/>
      <c r="S317" s="46"/>
      <c r="T317" s="94"/>
      <c r="AT317" s="23" t="s">
        <v>164</v>
      </c>
      <c r="AU317" s="23" t="s">
        <v>146</v>
      </c>
    </row>
    <row r="318" s="1" customFormat="1" ht="38.25" customHeight="1">
      <c r="B318" s="45"/>
      <c r="C318" s="220" t="s">
        <v>544</v>
      </c>
      <c r="D318" s="220" t="s">
        <v>140</v>
      </c>
      <c r="E318" s="221" t="s">
        <v>545</v>
      </c>
      <c r="F318" s="222" t="s">
        <v>546</v>
      </c>
      <c r="G318" s="223" t="s">
        <v>261</v>
      </c>
      <c r="H318" s="224">
        <v>2.0609999999999999</v>
      </c>
      <c r="I318" s="225"/>
      <c r="J318" s="226">
        <f>ROUND(I318*H318,2)</f>
        <v>0</v>
      </c>
      <c r="K318" s="222" t="s">
        <v>144</v>
      </c>
      <c r="L318" s="71"/>
      <c r="M318" s="227" t="s">
        <v>21</v>
      </c>
      <c r="N318" s="228" t="s">
        <v>44</v>
      </c>
      <c r="O318" s="46"/>
      <c r="P318" s="229">
        <f>O318*H318</f>
        <v>0</v>
      </c>
      <c r="Q318" s="229">
        <v>0</v>
      </c>
      <c r="R318" s="229">
        <f>Q318*H318</f>
        <v>0</v>
      </c>
      <c r="S318" s="229">
        <v>0</v>
      </c>
      <c r="T318" s="230">
        <f>S318*H318</f>
        <v>0</v>
      </c>
      <c r="AR318" s="23" t="s">
        <v>233</v>
      </c>
      <c r="AT318" s="23" t="s">
        <v>140</v>
      </c>
      <c r="AU318" s="23" t="s">
        <v>146</v>
      </c>
      <c r="AY318" s="23" t="s">
        <v>137</v>
      </c>
      <c r="BE318" s="231">
        <f>IF(N318="základní",J318,0)</f>
        <v>0</v>
      </c>
      <c r="BF318" s="231">
        <f>IF(N318="snížená",J318,0)</f>
        <v>0</v>
      </c>
      <c r="BG318" s="231">
        <f>IF(N318="zákl. přenesená",J318,0)</f>
        <v>0</v>
      </c>
      <c r="BH318" s="231">
        <f>IF(N318="sníž. přenesená",J318,0)</f>
        <v>0</v>
      </c>
      <c r="BI318" s="231">
        <f>IF(N318="nulová",J318,0)</f>
        <v>0</v>
      </c>
      <c r="BJ318" s="23" t="s">
        <v>146</v>
      </c>
      <c r="BK318" s="231">
        <f>ROUND(I318*H318,2)</f>
        <v>0</v>
      </c>
      <c r="BL318" s="23" t="s">
        <v>233</v>
      </c>
      <c r="BM318" s="23" t="s">
        <v>547</v>
      </c>
    </row>
    <row r="319" s="1" customFormat="1">
      <c r="B319" s="45"/>
      <c r="C319" s="73"/>
      <c r="D319" s="234" t="s">
        <v>164</v>
      </c>
      <c r="E319" s="73"/>
      <c r="F319" s="255" t="s">
        <v>326</v>
      </c>
      <c r="G319" s="73"/>
      <c r="H319" s="73"/>
      <c r="I319" s="190"/>
      <c r="J319" s="73"/>
      <c r="K319" s="73"/>
      <c r="L319" s="71"/>
      <c r="M319" s="256"/>
      <c r="N319" s="46"/>
      <c r="O319" s="46"/>
      <c r="P319" s="46"/>
      <c r="Q319" s="46"/>
      <c r="R319" s="46"/>
      <c r="S319" s="46"/>
      <c r="T319" s="94"/>
      <c r="AT319" s="23" t="s">
        <v>164</v>
      </c>
      <c r="AU319" s="23" t="s">
        <v>146</v>
      </c>
    </row>
    <row r="320" s="1" customFormat="1" ht="38.25" customHeight="1">
      <c r="B320" s="45"/>
      <c r="C320" s="220" t="s">
        <v>548</v>
      </c>
      <c r="D320" s="220" t="s">
        <v>140</v>
      </c>
      <c r="E320" s="221" t="s">
        <v>549</v>
      </c>
      <c r="F320" s="222" t="s">
        <v>550</v>
      </c>
      <c r="G320" s="223" t="s">
        <v>261</v>
      </c>
      <c r="H320" s="224">
        <v>2.0609999999999999</v>
      </c>
      <c r="I320" s="225"/>
      <c r="J320" s="226">
        <f>ROUND(I320*H320,2)</f>
        <v>0</v>
      </c>
      <c r="K320" s="222" t="s">
        <v>144</v>
      </c>
      <c r="L320" s="71"/>
      <c r="M320" s="227" t="s">
        <v>21</v>
      </c>
      <c r="N320" s="228" t="s">
        <v>44</v>
      </c>
      <c r="O320" s="46"/>
      <c r="P320" s="229">
        <f>O320*H320</f>
        <v>0</v>
      </c>
      <c r="Q320" s="229">
        <v>0</v>
      </c>
      <c r="R320" s="229">
        <f>Q320*H320</f>
        <v>0</v>
      </c>
      <c r="S320" s="229">
        <v>0</v>
      </c>
      <c r="T320" s="230">
        <f>S320*H320</f>
        <v>0</v>
      </c>
      <c r="AR320" s="23" t="s">
        <v>233</v>
      </c>
      <c r="AT320" s="23" t="s">
        <v>140</v>
      </c>
      <c r="AU320" s="23" t="s">
        <v>146</v>
      </c>
      <c r="AY320" s="23" t="s">
        <v>137</v>
      </c>
      <c r="BE320" s="231">
        <f>IF(N320="základní",J320,0)</f>
        <v>0</v>
      </c>
      <c r="BF320" s="231">
        <f>IF(N320="snížená",J320,0)</f>
        <v>0</v>
      </c>
      <c r="BG320" s="231">
        <f>IF(N320="zákl. přenesená",J320,0)</f>
        <v>0</v>
      </c>
      <c r="BH320" s="231">
        <f>IF(N320="sníž. přenesená",J320,0)</f>
        <v>0</v>
      </c>
      <c r="BI320" s="231">
        <f>IF(N320="nulová",J320,0)</f>
        <v>0</v>
      </c>
      <c r="BJ320" s="23" t="s">
        <v>146</v>
      </c>
      <c r="BK320" s="231">
        <f>ROUND(I320*H320,2)</f>
        <v>0</v>
      </c>
      <c r="BL320" s="23" t="s">
        <v>233</v>
      </c>
      <c r="BM320" s="23" t="s">
        <v>551</v>
      </c>
    </row>
    <row r="321" s="1" customFormat="1">
      <c r="B321" s="45"/>
      <c r="C321" s="73"/>
      <c r="D321" s="234" t="s">
        <v>164</v>
      </c>
      <c r="E321" s="73"/>
      <c r="F321" s="255" t="s">
        <v>326</v>
      </c>
      <c r="G321" s="73"/>
      <c r="H321" s="73"/>
      <c r="I321" s="190"/>
      <c r="J321" s="73"/>
      <c r="K321" s="73"/>
      <c r="L321" s="71"/>
      <c r="M321" s="256"/>
      <c r="N321" s="46"/>
      <c r="O321" s="46"/>
      <c r="P321" s="46"/>
      <c r="Q321" s="46"/>
      <c r="R321" s="46"/>
      <c r="S321" s="46"/>
      <c r="T321" s="94"/>
      <c r="AT321" s="23" t="s">
        <v>164</v>
      </c>
      <c r="AU321" s="23" t="s">
        <v>146</v>
      </c>
    </row>
    <row r="322" s="1" customFormat="1" ht="38.25" customHeight="1">
      <c r="B322" s="45"/>
      <c r="C322" s="220" t="s">
        <v>552</v>
      </c>
      <c r="D322" s="220" t="s">
        <v>140</v>
      </c>
      <c r="E322" s="221" t="s">
        <v>553</v>
      </c>
      <c r="F322" s="222" t="s">
        <v>554</v>
      </c>
      <c r="G322" s="223" t="s">
        <v>261</v>
      </c>
      <c r="H322" s="224">
        <v>39.158999999999999</v>
      </c>
      <c r="I322" s="225"/>
      <c r="J322" s="226">
        <f>ROUND(I322*H322,2)</f>
        <v>0</v>
      </c>
      <c r="K322" s="222" t="s">
        <v>144</v>
      </c>
      <c r="L322" s="71"/>
      <c r="M322" s="227" t="s">
        <v>21</v>
      </c>
      <c r="N322" s="228" t="s">
        <v>44</v>
      </c>
      <c r="O322" s="46"/>
      <c r="P322" s="229">
        <f>O322*H322</f>
        <v>0</v>
      </c>
      <c r="Q322" s="229">
        <v>0</v>
      </c>
      <c r="R322" s="229">
        <f>Q322*H322</f>
        <v>0</v>
      </c>
      <c r="S322" s="229">
        <v>0</v>
      </c>
      <c r="T322" s="230">
        <f>S322*H322</f>
        <v>0</v>
      </c>
      <c r="AR322" s="23" t="s">
        <v>233</v>
      </c>
      <c r="AT322" s="23" t="s">
        <v>140</v>
      </c>
      <c r="AU322" s="23" t="s">
        <v>146</v>
      </c>
      <c r="AY322" s="23" t="s">
        <v>137</v>
      </c>
      <c r="BE322" s="231">
        <f>IF(N322="základní",J322,0)</f>
        <v>0</v>
      </c>
      <c r="BF322" s="231">
        <f>IF(N322="snížená",J322,0)</f>
        <v>0</v>
      </c>
      <c r="BG322" s="231">
        <f>IF(N322="zákl. přenesená",J322,0)</f>
        <v>0</v>
      </c>
      <c r="BH322" s="231">
        <f>IF(N322="sníž. přenesená",J322,0)</f>
        <v>0</v>
      </c>
      <c r="BI322" s="231">
        <f>IF(N322="nulová",J322,0)</f>
        <v>0</v>
      </c>
      <c r="BJ322" s="23" t="s">
        <v>146</v>
      </c>
      <c r="BK322" s="231">
        <f>ROUND(I322*H322,2)</f>
        <v>0</v>
      </c>
      <c r="BL322" s="23" t="s">
        <v>233</v>
      </c>
      <c r="BM322" s="23" t="s">
        <v>555</v>
      </c>
    </row>
    <row r="323" s="1" customFormat="1">
      <c r="B323" s="45"/>
      <c r="C323" s="73"/>
      <c r="D323" s="234" t="s">
        <v>164</v>
      </c>
      <c r="E323" s="73"/>
      <c r="F323" s="255" t="s">
        <v>326</v>
      </c>
      <c r="G323" s="73"/>
      <c r="H323" s="73"/>
      <c r="I323" s="190"/>
      <c r="J323" s="73"/>
      <c r="K323" s="73"/>
      <c r="L323" s="71"/>
      <c r="M323" s="256"/>
      <c r="N323" s="46"/>
      <c r="O323" s="46"/>
      <c r="P323" s="46"/>
      <c r="Q323" s="46"/>
      <c r="R323" s="46"/>
      <c r="S323" s="46"/>
      <c r="T323" s="94"/>
      <c r="AT323" s="23" t="s">
        <v>164</v>
      </c>
      <c r="AU323" s="23" t="s">
        <v>146</v>
      </c>
    </row>
    <row r="324" s="11" customFormat="1">
      <c r="B324" s="232"/>
      <c r="C324" s="233"/>
      <c r="D324" s="234" t="s">
        <v>148</v>
      </c>
      <c r="E324" s="233"/>
      <c r="F324" s="236" t="s">
        <v>556</v>
      </c>
      <c r="G324" s="233"/>
      <c r="H324" s="237">
        <v>39.158999999999999</v>
      </c>
      <c r="I324" s="238"/>
      <c r="J324" s="233"/>
      <c r="K324" s="233"/>
      <c r="L324" s="239"/>
      <c r="M324" s="240"/>
      <c r="N324" s="241"/>
      <c r="O324" s="241"/>
      <c r="P324" s="241"/>
      <c r="Q324" s="241"/>
      <c r="R324" s="241"/>
      <c r="S324" s="241"/>
      <c r="T324" s="242"/>
      <c r="AT324" s="243" t="s">
        <v>148</v>
      </c>
      <c r="AU324" s="243" t="s">
        <v>146</v>
      </c>
      <c r="AV324" s="11" t="s">
        <v>146</v>
      </c>
      <c r="AW324" s="11" t="s">
        <v>6</v>
      </c>
      <c r="AX324" s="11" t="s">
        <v>80</v>
      </c>
      <c r="AY324" s="243" t="s">
        <v>137</v>
      </c>
    </row>
    <row r="325" s="10" customFormat="1" ht="29.88" customHeight="1">
      <c r="B325" s="204"/>
      <c r="C325" s="205"/>
      <c r="D325" s="206" t="s">
        <v>71</v>
      </c>
      <c r="E325" s="218" t="s">
        <v>557</v>
      </c>
      <c r="F325" s="218" t="s">
        <v>558</v>
      </c>
      <c r="G325" s="205"/>
      <c r="H325" s="205"/>
      <c r="I325" s="208"/>
      <c r="J325" s="219">
        <f>BK325</f>
        <v>0</v>
      </c>
      <c r="K325" s="205"/>
      <c r="L325" s="210"/>
      <c r="M325" s="211"/>
      <c r="N325" s="212"/>
      <c r="O325" s="212"/>
      <c r="P325" s="213">
        <f>SUM(P326:P329)</f>
        <v>0</v>
      </c>
      <c r="Q325" s="212"/>
      <c r="R325" s="213">
        <f>SUM(R326:R329)</f>
        <v>0.0031110000000000005</v>
      </c>
      <c r="S325" s="212"/>
      <c r="T325" s="214">
        <f>SUM(T326:T329)</f>
        <v>0</v>
      </c>
      <c r="AR325" s="215" t="s">
        <v>146</v>
      </c>
      <c r="AT325" s="216" t="s">
        <v>71</v>
      </c>
      <c r="AU325" s="216" t="s">
        <v>80</v>
      </c>
      <c r="AY325" s="215" t="s">
        <v>137</v>
      </c>
      <c r="BK325" s="217">
        <f>SUM(BK326:BK329)</f>
        <v>0</v>
      </c>
    </row>
    <row r="326" s="1" customFormat="1" ht="16.5" customHeight="1">
      <c r="B326" s="45"/>
      <c r="C326" s="220" t="s">
        <v>559</v>
      </c>
      <c r="D326" s="220" t="s">
        <v>140</v>
      </c>
      <c r="E326" s="221" t="s">
        <v>560</v>
      </c>
      <c r="F326" s="222" t="s">
        <v>561</v>
      </c>
      <c r="G326" s="223" t="s">
        <v>143</v>
      </c>
      <c r="H326" s="224">
        <v>9.1500000000000004</v>
      </c>
      <c r="I326" s="225"/>
      <c r="J326" s="226">
        <f>ROUND(I326*H326,2)</f>
        <v>0</v>
      </c>
      <c r="K326" s="222" t="s">
        <v>144</v>
      </c>
      <c r="L326" s="71"/>
      <c r="M326" s="227" t="s">
        <v>21</v>
      </c>
      <c r="N326" s="228" t="s">
        <v>44</v>
      </c>
      <c r="O326" s="46"/>
      <c r="P326" s="229">
        <f>O326*H326</f>
        <v>0</v>
      </c>
      <c r="Q326" s="229">
        <v>0.00017000000000000001</v>
      </c>
      <c r="R326" s="229">
        <f>Q326*H326</f>
        <v>0.0015555000000000002</v>
      </c>
      <c r="S326" s="229">
        <v>0</v>
      </c>
      <c r="T326" s="230">
        <f>S326*H326</f>
        <v>0</v>
      </c>
      <c r="AR326" s="23" t="s">
        <v>233</v>
      </c>
      <c r="AT326" s="23" t="s">
        <v>140</v>
      </c>
      <c r="AU326" s="23" t="s">
        <v>146</v>
      </c>
      <c r="AY326" s="23" t="s">
        <v>137</v>
      </c>
      <c r="BE326" s="231">
        <f>IF(N326="základní",J326,0)</f>
        <v>0</v>
      </c>
      <c r="BF326" s="231">
        <f>IF(N326="snížená",J326,0)</f>
        <v>0</v>
      </c>
      <c r="BG326" s="231">
        <f>IF(N326="zákl. přenesená",J326,0)</f>
        <v>0</v>
      </c>
      <c r="BH326" s="231">
        <f>IF(N326="sníž. přenesená",J326,0)</f>
        <v>0</v>
      </c>
      <c r="BI326" s="231">
        <f>IF(N326="nulová",J326,0)</f>
        <v>0</v>
      </c>
      <c r="BJ326" s="23" t="s">
        <v>146</v>
      </c>
      <c r="BK326" s="231">
        <f>ROUND(I326*H326,2)</f>
        <v>0</v>
      </c>
      <c r="BL326" s="23" t="s">
        <v>233</v>
      </c>
      <c r="BM326" s="23" t="s">
        <v>562</v>
      </c>
    </row>
    <row r="327" s="11" customFormat="1">
      <c r="B327" s="232"/>
      <c r="C327" s="233"/>
      <c r="D327" s="234" t="s">
        <v>148</v>
      </c>
      <c r="E327" s="235" t="s">
        <v>21</v>
      </c>
      <c r="F327" s="236" t="s">
        <v>563</v>
      </c>
      <c r="G327" s="233"/>
      <c r="H327" s="237">
        <v>9.1500000000000004</v>
      </c>
      <c r="I327" s="238"/>
      <c r="J327" s="233"/>
      <c r="K327" s="233"/>
      <c r="L327" s="239"/>
      <c r="M327" s="240"/>
      <c r="N327" s="241"/>
      <c r="O327" s="241"/>
      <c r="P327" s="241"/>
      <c r="Q327" s="241"/>
      <c r="R327" s="241"/>
      <c r="S327" s="241"/>
      <c r="T327" s="242"/>
      <c r="AT327" s="243" t="s">
        <v>148</v>
      </c>
      <c r="AU327" s="243" t="s">
        <v>146</v>
      </c>
      <c r="AV327" s="11" t="s">
        <v>146</v>
      </c>
      <c r="AW327" s="11" t="s">
        <v>35</v>
      </c>
      <c r="AX327" s="11" t="s">
        <v>80</v>
      </c>
      <c r="AY327" s="243" t="s">
        <v>137</v>
      </c>
    </row>
    <row r="328" s="1" customFormat="1" ht="16.5" customHeight="1">
      <c r="B328" s="45"/>
      <c r="C328" s="220" t="s">
        <v>564</v>
      </c>
      <c r="D328" s="220" t="s">
        <v>140</v>
      </c>
      <c r="E328" s="221" t="s">
        <v>565</v>
      </c>
      <c r="F328" s="222" t="s">
        <v>566</v>
      </c>
      <c r="G328" s="223" t="s">
        <v>143</v>
      </c>
      <c r="H328" s="224">
        <v>9.1500000000000004</v>
      </c>
      <c r="I328" s="225"/>
      <c r="J328" s="226">
        <f>ROUND(I328*H328,2)</f>
        <v>0</v>
      </c>
      <c r="K328" s="222" t="s">
        <v>144</v>
      </c>
      <c r="L328" s="71"/>
      <c r="M328" s="227" t="s">
        <v>21</v>
      </c>
      <c r="N328" s="228" t="s">
        <v>44</v>
      </c>
      <c r="O328" s="46"/>
      <c r="P328" s="229">
        <f>O328*H328</f>
        <v>0</v>
      </c>
      <c r="Q328" s="229">
        <v>0.00017000000000000001</v>
      </c>
      <c r="R328" s="229">
        <f>Q328*H328</f>
        <v>0.0015555000000000002</v>
      </c>
      <c r="S328" s="229">
        <v>0</v>
      </c>
      <c r="T328" s="230">
        <f>S328*H328</f>
        <v>0</v>
      </c>
      <c r="AR328" s="23" t="s">
        <v>233</v>
      </c>
      <c r="AT328" s="23" t="s">
        <v>140</v>
      </c>
      <c r="AU328" s="23" t="s">
        <v>146</v>
      </c>
      <c r="AY328" s="23" t="s">
        <v>137</v>
      </c>
      <c r="BE328" s="231">
        <f>IF(N328="základní",J328,0)</f>
        <v>0</v>
      </c>
      <c r="BF328" s="231">
        <f>IF(N328="snížená",J328,0)</f>
        <v>0</v>
      </c>
      <c r="BG328" s="231">
        <f>IF(N328="zákl. přenesená",J328,0)</f>
        <v>0</v>
      </c>
      <c r="BH328" s="231">
        <f>IF(N328="sníž. přenesená",J328,0)</f>
        <v>0</v>
      </c>
      <c r="BI328" s="231">
        <f>IF(N328="nulová",J328,0)</f>
        <v>0</v>
      </c>
      <c r="BJ328" s="23" t="s">
        <v>146</v>
      </c>
      <c r="BK328" s="231">
        <f>ROUND(I328*H328,2)</f>
        <v>0</v>
      </c>
      <c r="BL328" s="23" t="s">
        <v>233</v>
      </c>
      <c r="BM328" s="23" t="s">
        <v>567</v>
      </c>
    </row>
    <row r="329" s="11" customFormat="1">
      <c r="B329" s="232"/>
      <c r="C329" s="233"/>
      <c r="D329" s="234" t="s">
        <v>148</v>
      </c>
      <c r="E329" s="235" t="s">
        <v>21</v>
      </c>
      <c r="F329" s="236" t="s">
        <v>568</v>
      </c>
      <c r="G329" s="233"/>
      <c r="H329" s="237">
        <v>9.1500000000000004</v>
      </c>
      <c r="I329" s="238"/>
      <c r="J329" s="233"/>
      <c r="K329" s="233"/>
      <c r="L329" s="239"/>
      <c r="M329" s="240"/>
      <c r="N329" s="241"/>
      <c r="O329" s="241"/>
      <c r="P329" s="241"/>
      <c r="Q329" s="241"/>
      <c r="R329" s="241"/>
      <c r="S329" s="241"/>
      <c r="T329" s="242"/>
      <c r="AT329" s="243" t="s">
        <v>148</v>
      </c>
      <c r="AU329" s="243" t="s">
        <v>146</v>
      </c>
      <c r="AV329" s="11" t="s">
        <v>146</v>
      </c>
      <c r="AW329" s="11" t="s">
        <v>35</v>
      </c>
      <c r="AX329" s="11" t="s">
        <v>80</v>
      </c>
      <c r="AY329" s="243" t="s">
        <v>137</v>
      </c>
    </row>
    <row r="330" s="10" customFormat="1" ht="29.88" customHeight="1">
      <c r="B330" s="204"/>
      <c r="C330" s="205"/>
      <c r="D330" s="206" t="s">
        <v>71</v>
      </c>
      <c r="E330" s="218" t="s">
        <v>569</v>
      </c>
      <c r="F330" s="218" t="s">
        <v>570</v>
      </c>
      <c r="G330" s="205"/>
      <c r="H330" s="205"/>
      <c r="I330" s="208"/>
      <c r="J330" s="219">
        <f>BK330</f>
        <v>0</v>
      </c>
      <c r="K330" s="205"/>
      <c r="L330" s="210"/>
      <c r="M330" s="211"/>
      <c r="N330" s="212"/>
      <c r="O330" s="212"/>
      <c r="P330" s="213">
        <f>SUM(P331:P338)</f>
        <v>0</v>
      </c>
      <c r="Q330" s="212"/>
      <c r="R330" s="213">
        <f>SUM(R331:R338)</f>
        <v>0.23704812</v>
      </c>
      <c r="S330" s="212"/>
      <c r="T330" s="214">
        <f>SUM(T331:T338)</f>
        <v>0</v>
      </c>
      <c r="AR330" s="215" t="s">
        <v>146</v>
      </c>
      <c r="AT330" s="216" t="s">
        <v>71</v>
      </c>
      <c r="AU330" s="216" t="s">
        <v>80</v>
      </c>
      <c r="AY330" s="215" t="s">
        <v>137</v>
      </c>
      <c r="BK330" s="217">
        <f>SUM(BK331:BK338)</f>
        <v>0</v>
      </c>
    </row>
    <row r="331" s="1" customFormat="1" ht="25.5" customHeight="1">
      <c r="B331" s="45"/>
      <c r="C331" s="220" t="s">
        <v>571</v>
      </c>
      <c r="D331" s="220" t="s">
        <v>140</v>
      </c>
      <c r="E331" s="221" t="s">
        <v>572</v>
      </c>
      <c r="F331" s="222" t="s">
        <v>573</v>
      </c>
      <c r="G331" s="223" t="s">
        <v>143</v>
      </c>
      <c r="H331" s="224">
        <v>515.322</v>
      </c>
      <c r="I331" s="225"/>
      <c r="J331" s="226">
        <f>ROUND(I331*H331,2)</f>
        <v>0</v>
      </c>
      <c r="K331" s="222" t="s">
        <v>144</v>
      </c>
      <c r="L331" s="71"/>
      <c r="M331" s="227" t="s">
        <v>21</v>
      </c>
      <c r="N331" s="228" t="s">
        <v>44</v>
      </c>
      <c r="O331" s="46"/>
      <c r="P331" s="229">
        <f>O331*H331</f>
        <v>0</v>
      </c>
      <c r="Q331" s="229">
        <v>0.00020000000000000001</v>
      </c>
      <c r="R331" s="229">
        <f>Q331*H331</f>
        <v>0.1030644</v>
      </c>
      <c r="S331" s="229">
        <v>0</v>
      </c>
      <c r="T331" s="230">
        <f>S331*H331</f>
        <v>0</v>
      </c>
      <c r="AR331" s="23" t="s">
        <v>233</v>
      </c>
      <c r="AT331" s="23" t="s">
        <v>140</v>
      </c>
      <c r="AU331" s="23" t="s">
        <v>146</v>
      </c>
      <c r="AY331" s="23" t="s">
        <v>137</v>
      </c>
      <c r="BE331" s="231">
        <f>IF(N331="základní",J331,0)</f>
        <v>0</v>
      </c>
      <c r="BF331" s="231">
        <f>IF(N331="snížená",J331,0)</f>
        <v>0</v>
      </c>
      <c r="BG331" s="231">
        <f>IF(N331="zákl. přenesená",J331,0)</f>
        <v>0</v>
      </c>
      <c r="BH331" s="231">
        <f>IF(N331="sníž. přenesená",J331,0)</f>
        <v>0</v>
      </c>
      <c r="BI331" s="231">
        <f>IF(N331="nulová",J331,0)</f>
        <v>0</v>
      </c>
      <c r="BJ331" s="23" t="s">
        <v>146</v>
      </c>
      <c r="BK331" s="231">
        <f>ROUND(I331*H331,2)</f>
        <v>0</v>
      </c>
      <c r="BL331" s="23" t="s">
        <v>233</v>
      </c>
      <c r="BM331" s="23" t="s">
        <v>574</v>
      </c>
    </row>
    <row r="332" s="11" customFormat="1">
      <c r="B332" s="232"/>
      <c r="C332" s="233"/>
      <c r="D332" s="234" t="s">
        <v>148</v>
      </c>
      <c r="E332" s="235" t="s">
        <v>21</v>
      </c>
      <c r="F332" s="236" t="s">
        <v>160</v>
      </c>
      <c r="G332" s="233"/>
      <c r="H332" s="237">
        <v>19.298999999999999</v>
      </c>
      <c r="I332" s="238"/>
      <c r="J332" s="233"/>
      <c r="K332" s="233"/>
      <c r="L332" s="239"/>
      <c r="M332" s="240"/>
      <c r="N332" s="241"/>
      <c r="O332" s="241"/>
      <c r="P332" s="241"/>
      <c r="Q332" s="241"/>
      <c r="R332" s="241"/>
      <c r="S332" s="241"/>
      <c r="T332" s="242"/>
      <c r="AT332" s="243" t="s">
        <v>148</v>
      </c>
      <c r="AU332" s="243" t="s">
        <v>146</v>
      </c>
      <c r="AV332" s="11" t="s">
        <v>146</v>
      </c>
      <c r="AW332" s="11" t="s">
        <v>35</v>
      </c>
      <c r="AX332" s="11" t="s">
        <v>72</v>
      </c>
      <c r="AY332" s="243" t="s">
        <v>137</v>
      </c>
    </row>
    <row r="333" s="11" customFormat="1">
      <c r="B333" s="232"/>
      <c r="C333" s="233"/>
      <c r="D333" s="234" t="s">
        <v>148</v>
      </c>
      <c r="E333" s="235" t="s">
        <v>21</v>
      </c>
      <c r="F333" s="236" t="s">
        <v>197</v>
      </c>
      <c r="G333" s="233"/>
      <c r="H333" s="237">
        <v>31.68</v>
      </c>
      <c r="I333" s="238"/>
      <c r="J333" s="233"/>
      <c r="K333" s="233"/>
      <c r="L333" s="239"/>
      <c r="M333" s="240"/>
      <c r="N333" s="241"/>
      <c r="O333" s="241"/>
      <c r="P333" s="241"/>
      <c r="Q333" s="241"/>
      <c r="R333" s="241"/>
      <c r="S333" s="241"/>
      <c r="T333" s="242"/>
      <c r="AT333" s="243" t="s">
        <v>148</v>
      </c>
      <c r="AU333" s="243" t="s">
        <v>146</v>
      </c>
      <c r="AV333" s="11" t="s">
        <v>146</v>
      </c>
      <c r="AW333" s="11" t="s">
        <v>35</v>
      </c>
      <c r="AX333" s="11" t="s">
        <v>72</v>
      </c>
      <c r="AY333" s="243" t="s">
        <v>137</v>
      </c>
    </row>
    <row r="334" s="11" customFormat="1">
      <c r="B334" s="232"/>
      <c r="C334" s="233"/>
      <c r="D334" s="234" t="s">
        <v>148</v>
      </c>
      <c r="E334" s="235" t="s">
        <v>21</v>
      </c>
      <c r="F334" s="236" t="s">
        <v>575</v>
      </c>
      <c r="G334" s="233"/>
      <c r="H334" s="237">
        <v>370</v>
      </c>
      <c r="I334" s="238"/>
      <c r="J334" s="233"/>
      <c r="K334" s="233"/>
      <c r="L334" s="239"/>
      <c r="M334" s="240"/>
      <c r="N334" s="241"/>
      <c r="O334" s="241"/>
      <c r="P334" s="241"/>
      <c r="Q334" s="241"/>
      <c r="R334" s="241"/>
      <c r="S334" s="241"/>
      <c r="T334" s="242"/>
      <c r="AT334" s="243" t="s">
        <v>148</v>
      </c>
      <c r="AU334" s="243" t="s">
        <v>146</v>
      </c>
      <c r="AV334" s="11" t="s">
        <v>146</v>
      </c>
      <c r="AW334" s="11" t="s">
        <v>35</v>
      </c>
      <c r="AX334" s="11" t="s">
        <v>72</v>
      </c>
      <c r="AY334" s="243" t="s">
        <v>137</v>
      </c>
    </row>
    <row r="335" s="11" customFormat="1">
      <c r="B335" s="232"/>
      <c r="C335" s="233"/>
      <c r="D335" s="234" t="s">
        <v>148</v>
      </c>
      <c r="E335" s="235" t="s">
        <v>21</v>
      </c>
      <c r="F335" s="236" t="s">
        <v>576</v>
      </c>
      <c r="G335" s="233"/>
      <c r="H335" s="237">
        <v>94.343000000000004</v>
      </c>
      <c r="I335" s="238"/>
      <c r="J335" s="233"/>
      <c r="K335" s="233"/>
      <c r="L335" s="239"/>
      <c r="M335" s="240"/>
      <c r="N335" s="241"/>
      <c r="O335" s="241"/>
      <c r="P335" s="241"/>
      <c r="Q335" s="241"/>
      <c r="R335" s="241"/>
      <c r="S335" s="241"/>
      <c r="T335" s="242"/>
      <c r="AT335" s="243" t="s">
        <v>148</v>
      </c>
      <c r="AU335" s="243" t="s">
        <v>146</v>
      </c>
      <c r="AV335" s="11" t="s">
        <v>146</v>
      </c>
      <c r="AW335" s="11" t="s">
        <v>35</v>
      </c>
      <c r="AX335" s="11" t="s">
        <v>72</v>
      </c>
      <c r="AY335" s="243" t="s">
        <v>137</v>
      </c>
    </row>
    <row r="336" s="12" customFormat="1">
      <c r="B336" s="244"/>
      <c r="C336" s="245"/>
      <c r="D336" s="234" t="s">
        <v>148</v>
      </c>
      <c r="E336" s="246" t="s">
        <v>21</v>
      </c>
      <c r="F336" s="247" t="s">
        <v>154</v>
      </c>
      <c r="G336" s="245"/>
      <c r="H336" s="248">
        <v>515.322</v>
      </c>
      <c r="I336" s="249"/>
      <c r="J336" s="245"/>
      <c r="K336" s="245"/>
      <c r="L336" s="250"/>
      <c r="M336" s="251"/>
      <c r="N336" s="252"/>
      <c r="O336" s="252"/>
      <c r="P336" s="252"/>
      <c r="Q336" s="252"/>
      <c r="R336" s="252"/>
      <c r="S336" s="252"/>
      <c r="T336" s="253"/>
      <c r="AT336" s="254" t="s">
        <v>148</v>
      </c>
      <c r="AU336" s="254" t="s">
        <v>146</v>
      </c>
      <c r="AV336" s="12" t="s">
        <v>145</v>
      </c>
      <c r="AW336" s="12" t="s">
        <v>35</v>
      </c>
      <c r="AX336" s="12" t="s">
        <v>80</v>
      </c>
      <c r="AY336" s="254" t="s">
        <v>137</v>
      </c>
    </row>
    <row r="337" s="1" customFormat="1" ht="25.5" customHeight="1">
      <c r="B337" s="45"/>
      <c r="C337" s="220" t="s">
        <v>577</v>
      </c>
      <c r="D337" s="220" t="s">
        <v>140</v>
      </c>
      <c r="E337" s="221" t="s">
        <v>578</v>
      </c>
      <c r="F337" s="222" t="s">
        <v>579</v>
      </c>
      <c r="G337" s="223" t="s">
        <v>143</v>
      </c>
      <c r="H337" s="224">
        <v>515.322</v>
      </c>
      <c r="I337" s="225"/>
      <c r="J337" s="226">
        <f>ROUND(I337*H337,2)</f>
        <v>0</v>
      </c>
      <c r="K337" s="222" t="s">
        <v>144</v>
      </c>
      <c r="L337" s="71"/>
      <c r="M337" s="227" t="s">
        <v>21</v>
      </c>
      <c r="N337" s="228" t="s">
        <v>44</v>
      </c>
      <c r="O337" s="46"/>
      <c r="P337" s="229">
        <f>O337*H337</f>
        <v>0</v>
      </c>
      <c r="Q337" s="229">
        <v>0.00025999999999999998</v>
      </c>
      <c r="R337" s="229">
        <f>Q337*H337</f>
        <v>0.13398372</v>
      </c>
      <c r="S337" s="229">
        <v>0</v>
      </c>
      <c r="T337" s="230">
        <f>S337*H337</f>
        <v>0</v>
      </c>
      <c r="AR337" s="23" t="s">
        <v>233</v>
      </c>
      <c r="AT337" s="23" t="s">
        <v>140</v>
      </c>
      <c r="AU337" s="23" t="s">
        <v>146</v>
      </c>
      <c r="AY337" s="23" t="s">
        <v>137</v>
      </c>
      <c r="BE337" s="231">
        <f>IF(N337="základní",J337,0)</f>
        <v>0</v>
      </c>
      <c r="BF337" s="231">
        <f>IF(N337="snížená",J337,0)</f>
        <v>0</v>
      </c>
      <c r="BG337" s="231">
        <f>IF(N337="zákl. přenesená",J337,0)</f>
        <v>0</v>
      </c>
      <c r="BH337" s="231">
        <f>IF(N337="sníž. přenesená",J337,0)</f>
        <v>0</v>
      </c>
      <c r="BI337" s="231">
        <f>IF(N337="nulová",J337,0)</f>
        <v>0</v>
      </c>
      <c r="BJ337" s="23" t="s">
        <v>146</v>
      </c>
      <c r="BK337" s="231">
        <f>ROUND(I337*H337,2)</f>
        <v>0</v>
      </c>
      <c r="BL337" s="23" t="s">
        <v>233</v>
      </c>
      <c r="BM337" s="23" t="s">
        <v>580</v>
      </c>
    </row>
    <row r="338" s="11" customFormat="1">
      <c r="B338" s="232"/>
      <c r="C338" s="233"/>
      <c r="D338" s="234" t="s">
        <v>148</v>
      </c>
      <c r="E338" s="235" t="s">
        <v>21</v>
      </c>
      <c r="F338" s="236" t="s">
        <v>581</v>
      </c>
      <c r="G338" s="233"/>
      <c r="H338" s="237">
        <v>515.322</v>
      </c>
      <c r="I338" s="238"/>
      <c r="J338" s="233"/>
      <c r="K338" s="233"/>
      <c r="L338" s="239"/>
      <c r="M338" s="277"/>
      <c r="N338" s="278"/>
      <c r="O338" s="278"/>
      <c r="P338" s="278"/>
      <c r="Q338" s="278"/>
      <c r="R338" s="278"/>
      <c r="S338" s="278"/>
      <c r="T338" s="279"/>
      <c r="AT338" s="243" t="s">
        <v>148</v>
      </c>
      <c r="AU338" s="243" t="s">
        <v>146</v>
      </c>
      <c r="AV338" s="11" t="s">
        <v>146</v>
      </c>
      <c r="AW338" s="11" t="s">
        <v>35</v>
      </c>
      <c r="AX338" s="11" t="s">
        <v>80</v>
      </c>
      <c r="AY338" s="243" t="s">
        <v>137</v>
      </c>
    </row>
    <row r="339" s="1" customFormat="1" ht="6.96" customHeight="1">
      <c r="B339" s="66"/>
      <c r="C339" s="67"/>
      <c r="D339" s="67"/>
      <c r="E339" s="67"/>
      <c r="F339" s="67"/>
      <c r="G339" s="67"/>
      <c r="H339" s="67"/>
      <c r="I339" s="165"/>
      <c r="J339" s="67"/>
      <c r="K339" s="67"/>
      <c r="L339" s="71"/>
    </row>
  </sheetData>
  <sheetProtection sheet="1" autoFilter="0" formatColumns="0" formatRows="0" objects="1" scenarios="1" spinCount="100000" saltValue="RJX7hX+Uj3d+cxdxTiKhZYFQIKnwRaB/BjPYSPH+W0exzn57URhuBK8zQAmGK8ad0IFUqRQ7l8UaAZ3/YDBRnA==" hashValue="A/r9nkWUif2U6piak3baaAk4tWB1vVskXxxLsEpx9qhp7jRM1pWJ+/Q08fIZRINOawCmo+Ywzrm07R1XpBNFSg==" algorithmName="SHA-512" password="CC35"/>
  <autoFilter ref="C92:K338"/>
  <mergeCells count="10">
    <mergeCell ref="E7:H7"/>
    <mergeCell ref="E9:H9"/>
    <mergeCell ref="E24:H24"/>
    <mergeCell ref="E45:H45"/>
    <mergeCell ref="E47:H47"/>
    <mergeCell ref="J51:J52"/>
    <mergeCell ref="E83:H83"/>
    <mergeCell ref="E85:H85"/>
    <mergeCell ref="G1:H1"/>
    <mergeCell ref="L2:V2"/>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row>
    <row r="3" ht="6.96" customHeight="1">
      <c r="B3" s="24"/>
      <c r="C3" s="25"/>
      <c r="D3" s="25"/>
      <c r="E3" s="25"/>
      <c r="F3" s="25"/>
      <c r="G3" s="25"/>
      <c r="H3" s="25"/>
      <c r="I3" s="140"/>
      <c r="J3" s="25"/>
      <c r="K3" s="26"/>
      <c r="AT3" s="23" t="s">
        <v>80</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stoupacího potrubí bytového domu Čujkovova 32</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582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28. 1. 2019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ROUND(SUM(BE83:BE254), 2)</f>
        <v>0</v>
      </c>
      <c r="G30" s="46"/>
      <c r="H30" s="46"/>
      <c r="I30" s="157">
        <v>0.20999999999999999</v>
      </c>
      <c r="J30" s="156">
        <f>ROUND(ROUND((SUM(BE83:BE254)), 2)*I30, 2)</f>
        <v>0</v>
      </c>
      <c r="K30" s="50"/>
    </row>
    <row r="31" s="1" customFormat="1" ht="14.4" customHeight="1">
      <c r="B31" s="45"/>
      <c r="C31" s="46"/>
      <c r="D31" s="46"/>
      <c r="E31" s="54" t="s">
        <v>44</v>
      </c>
      <c r="F31" s="156">
        <f>ROUND(SUM(BF83:BF254), 2)</f>
        <v>0</v>
      </c>
      <c r="G31" s="46"/>
      <c r="H31" s="46"/>
      <c r="I31" s="157">
        <v>0.14999999999999999</v>
      </c>
      <c r="J31" s="156">
        <f>ROUND(ROUND((SUM(BF83:BF254)), 2)*I31, 2)</f>
        <v>0</v>
      </c>
      <c r="K31" s="50"/>
    </row>
    <row r="32" hidden="1" s="1" customFormat="1" ht="14.4" customHeight="1">
      <c r="B32" s="45"/>
      <c r="C32" s="46"/>
      <c r="D32" s="46"/>
      <c r="E32" s="54" t="s">
        <v>45</v>
      </c>
      <c r="F32" s="156">
        <f>ROUND(SUM(BG83:BG254), 2)</f>
        <v>0</v>
      </c>
      <c r="G32" s="46"/>
      <c r="H32" s="46"/>
      <c r="I32" s="157">
        <v>0.20999999999999999</v>
      </c>
      <c r="J32" s="156">
        <v>0</v>
      </c>
      <c r="K32" s="50"/>
    </row>
    <row r="33" hidden="1" s="1" customFormat="1" ht="14.4" customHeight="1">
      <c r="B33" s="45"/>
      <c r="C33" s="46"/>
      <c r="D33" s="46"/>
      <c r="E33" s="54" t="s">
        <v>46</v>
      </c>
      <c r="F33" s="156">
        <f>ROUND(SUM(BH83:BH254), 2)</f>
        <v>0</v>
      </c>
      <c r="G33" s="46"/>
      <c r="H33" s="46"/>
      <c r="I33" s="157">
        <v>0.14999999999999999</v>
      </c>
      <c r="J33" s="156">
        <v>0</v>
      </c>
      <c r="K33" s="50"/>
    </row>
    <row r="34" hidden="1" s="1" customFormat="1" ht="14.4" customHeight="1">
      <c r="B34" s="45"/>
      <c r="C34" s="46"/>
      <c r="D34" s="46"/>
      <c r="E34" s="54" t="s">
        <v>47</v>
      </c>
      <c r="F34" s="156">
        <f>ROUND(SUM(BI83:BI254),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stoupacího potrubí bytového domu Čujkovova 32</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02 - ZTI</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v>
      </c>
      <c r="G49" s="46"/>
      <c r="H49" s="46"/>
      <c r="I49" s="145" t="s">
        <v>25</v>
      </c>
      <c r="J49" s="146" t="str">
        <f>IF(J12="","",J12)</f>
        <v>28. 1. 2019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Jih</v>
      </c>
      <c r="G51" s="46"/>
      <c r="H51" s="46"/>
      <c r="I51" s="145" t="s">
        <v>33</v>
      </c>
      <c r="J51" s="43" t="str">
        <f>E21</f>
        <v>Ing. Petr Fraš</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J83</f>
        <v>0</v>
      </c>
      <c r="K56" s="50"/>
      <c r="AU56" s="23" t="s">
        <v>103</v>
      </c>
    </row>
    <row r="57" s="7" customFormat="1" ht="24.96" customHeight="1">
      <c r="B57" s="176"/>
      <c r="C57" s="177"/>
      <c r="D57" s="178" t="s">
        <v>104</v>
      </c>
      <c r="E57" s="179"/>
      <c r="F57" s="179"/>
      <c r="G57" s="179"/>
      <c r="H57" s="179"/>
      <c r="I57" s="180"/>
      <c r="J57" s="181">
        <f>J84</f>
        <v>0</v>
      </c>
      <c r="K57" s="182"/>
    </row>
    <row r="58" s="8" customFormat="1" ht="19.92" customHeight="1">
      <c r="B58" s="183"/>
      <c r="C58" s="184"/>
      <c r="D58" s="185" t="s">
        <v>108</v>
      </c>
      <c r="E58" s="186"/>
      <c r="F58" s="186"/>
      <c r="G58" s="186"/>
      <c r="H58" s="186"/>
      <c r="I58" s="187"/>
      <c r="J58" s="188">
        <f>J85</f>
        <v>0</v>
      </c>
      <c r="K58" s="189"/>
    </row>
    <row r="59" s="7" customFormat="1" ht="24.96" customHeight="1">
      <c r="B59" s="176"/>
      <c r="C59" s="177"/>
      <c r="D59" s="178" t="s">
        <v>110</v>
      </c>
      <c r="E59" s="179"/>
      <c r="F59" s="179"/>
      <c r="G59" s="179"/>
      <c r="H59" s="179"/>
      <c r="I59" s="180"/>
      <c r="J59" s="181">
        <f>J96</f>
        <v>0</v>
      </c>
      <c r="K59" s="182"/>
    </row>
    <row r="60" s="8" customFormat="1" ht="19.92" customHeight="1">
      <c r="B60" s="183"/>
      <c r="C60" s="184"/>
      <c r="D60" s="185" t="s">
        <v>583</v>
      </c>
      <c r="E60" s="186"/>
      <c r="F60" s="186"/>
      <c r="G60" s="186"/>
      <c r="H60" s="186"/>
      <c r="I60" s="187"/>
      <c r="J60" s="188">
        <f>J97</f>
        <v>0</v>
      </c>
      <c r="K60" s="189"/>
    </row>
    <row r="61" s="8" customFormat="1" ht="19.92" customHeight="1">
      <c r="B61" s="183"/>
      <c r="C61" s="184"/>
      <c r="D61" s="185" t="s">
        <v>584</v>
      </c>
      <c r="E61" s="186"/>
      <c r="F61" s="186"/>
      <c r="G61" s="186"/>
      <c r="H61" s="186"/>
      <c r="I61" s="187"/>
      <c r="J61" s="188">
        <f>J140</f>
        <v>0</v>
      </c>
      <c r="K61" s="189"/>
    </row>
    <row r="62" s="8" customFormat="1" ht="19.92" customHeight="1">
      <c r="B62" s="183"/>
      <c r="C62" s="184"/>
      <c r="D62" s="185" t="s">
        <v>585</v>
      </c>
      <c r="E62" s="186"/>
      <c r="F62" s="186"/>
      <c r="G62" s="186"/>
      <c r="H62" s="186"/>
      <c r="I62" s="187"/>
      <c r="J62" s="188">
        <f>J189</f>
        <v>0</v>
      </c>
      <c r="K62" s="189"/>
    </row>
    <row r="63" s="8" customFormat="1" ht="19.92" customHeight="1">
      <c r="B63" s="183"/>
      <c r="C63" s="184"/>
      <c r="D63" s="185" t="s">
        <v>586</v>
      </c>
      <c r="E63" s="186"/>
      <c r="F63" s="186"/>
      <c r="G63" s="186"/>
      <c r="H63" s="186"/>
      <c r="I63" s="187"/>
      <c r="J63" s="188">
        <f>J250</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121</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6.5" customHeight="1">
      <c r="B73" s="45"/>
      <c r="C73" s="73"/>
      <c r="D73" s="73"/>
      <c r="E73" s="191" t="str">
        <f>E7</f>
        <v>Oprava stoupacího potrubí bytového domu Čujkovova 32</v>
      </c>
      <c r="F73" s="75"/>
      <c r="G73" s="75"/>
      <c r="H73" s="75"/>
      <c r="I73" s="190"/>
      <c r="J73" s="73"/>
      <c r="K73" s="73"/>
      <c r="L73" s="71"/>
    </row>
    <row r="74" s="1" customFormat="1" ht="14.4" customHeight="1">
      <c r="B74" s="45"/>
      <c r="C74" s="75" t="s">
        <v>97</v>
      </c>
      <c r="D74" s="73"/>
      <c r="E74" s="73"/>
      <c r="F74" s="73"/>
      <c r="G74" s="73"/>
      <c r="H74" s="73"/>
      <c r="I74" s="190"/>
      <c r="J74" s="73"/>
      <c r="K74" s="73"/>
      <c r="L74" s="71"/>
    </row>
    <row r="75" s="1" customFormat="1" ht="17.25" customHeight="1">
      <c r="B75" s="45"/>
      <c r="C75" s="73"/>
      <c r="D75" s="73"/>
      <c r="E75" s="81" t="str">
        <f>E9</f>
        <v>02 - ZTI</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23</v>
      </c>
      <c r="D77" s="73"/>
      <c r="E77" s="73"/>
      <c r="F77" s="192" t="str">
        <f>F12</f>
        <v>Ostrava</v>
      </c>
      <c r="G77" s="73"/>
      <c r="H77" s="73"/>
      <c r="I77" s="193" t="s">
        <v>25</v>
      </c>
      <c r="J77" s="84" t="str">
        <f>IF(J12="","",J12)</f>
        <v>28. 1. 2019</v>
      </c>
      <c r="K77" s="73"/>
      <c r="L77" s="71"/>
    </row>
    <row r="78" s="1" customFormat="1" ht="6.96" customHeight="1">
      <c r="B78" s="45"/>
      <c r="C78" s="73"/>
      <c r="D78" s="73"/>
      <c r="E78" s="73"/>
      <c r="F78" s="73"/>
      <c r="G78" s="73"/>
      <c r="H78" s="73"/>
      <c r="I78" s="190"/>
      <c r="J78" s="73"/>
      <c r="K78" s="73"/>
      <c r="L78" s="71"/>
    </row>
    <row r="79" s="1" customFormat="1">
      <c r="B79" s="45"/>
      <c r="C79" s="75" t="s">
        <v>27</v>
      </c>
      <c r="D79" s="73"/>
      <c r="E79" s="73"/>
      <c r="F79" s="192" t="str">
        <f>E15</f>
        <v>Úřad městského obvodu Ostrava Jih</v>
      </c>
      <c r="G79" s="73"/>
      <c r="H79" s="73"/>
      <c r="I79" s="193" t="s">
        <v>33</v>
      </c>
      <c r="J79" s="192" t="str">
        <f>E21</f>
        <v>Ing. Petr Fraš</v>
      </c>
      <c r="K79" s="73"/>
      <c r="L79" s="71"/>
    </row>
    <row r="80" s="1" customFormat="1" ht="14.4" customHeight="1">
      <c r="B80" s="45"/>
      <c r="C80" s="75" t="s">
        <v>31</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122</v>
      </c>
      <c r="D82" s="196" t="s">
        <v>57</v>
      </c>
      <c r="E82" s="196" t="s">
        <v>53</v>
      </c>
      <c r="F82" s="196" t="s">
        <v>123</v>
      </c>
      <c r="G82" s="196" t="s">
        <v>124</v>
      </c>
      <c r="H82" s="196" t="s">
        <v>125</v>
      </c>
      <c r="I82" s="197" t="s">
        <v>126</v>
      </c>
      <c r="J82" s="196" t="s">
        <v>101</v>
      </c>
      <c r="K82" s="198" t="s">
        <v>127</v>
      </c>
      <c r="L82" s="199"/>
      <c r="M82" s="101" t="s">
        <v>128</v>
      </c>
      <c r="N82" s="102" t="s">
        <v>42</v>
      </c>
      <c r="O82" s="102" t="s">
        <v>129</v>
      </c>
      <c r="P82" s="102" t="s">
        <v>130</v>
      </c>
      <c r="Q82" s="102" t="s">
        <v>131</v>
      </c>
      <c r="R82" s="102" t="s">
        <v>132</v>
      </c>
      <c r="S82" s="102" t="s">
        <v>133</v>
      </c>
      <c r="T82" s="103" t="s">
        <v>134</v>
      </c>
    </row>
    <row r="83" s="1" customFormat="1" ht="29.28" customHeight="1">
      <c r="B83" s="45"/>
      <c r="C83" s="107" t="s">
        <v>102</v>
      </c>
      <c r="D83" s="73"/>
      <c r="E83" s="73"/>
      <c r="F83" s="73"/>
      <c r="G83" s="73"/>
      <c r="H83" s="73"/>
      <c r="I83" s="190"/>
      <c r="J83" s="200">
        <f>BK83</f>
        <v>0</v>
      </c>
      <c r="K83" s="73"/>
      <c r="L83" s="71"/>
      <c r="M83" s="104"/>
      <c r="N83" s="105"/>
      <c r="O83" s="105"/>
      <c r="P83" s="201">
        <f>P84+P96</f>
        <v>0</v>
      </c>
      <c r="Q83" s="105"/>
      <c r="R83" s="201">
        <f>R84+R96</f>
        <v>0.94609599999999994</v>
      </c>
      <c r="S83" s="105"/>
      <c r="T83" s="202">
        <f>T84+T96</f>
        <v>3.0383100000000001</v>
      </c>
      <c r="AT83" s="23" t="s">
        <v>71</v>
      </c>
      <c r="AU83" s="23" t="s">
        <v>103</v>
      </c>
      <c r="BK83" s="203">
        <f>BK84+BK96</f>
        <v>0</v>
      </c>
    </row>
    <row r="84" s="10" customFormat="1" ht="37.44" customHeight="1">
      <c r="B84" s="204"/>
      <c r="C84" s="205"/>
      <c r="D84" s="206" t="s">
        <v>71</v>
      </c>
      <c r="E84" s="207" t="s">
        <v>135</v>
      </c>
      <c r="F84" s="207" t="s">
        <v>136</v>
      </c>
      <c r="G84" s="205"/>
      <c r="H84" s="205"/>
      <c r="I84" s="208"/>
      <c r="J84" s="209">
        <f>BK84</f>
        <v>0</v>
      </c>
      <c r="K84" s="205"/>
      <c r="L84" s="210"/>
      <c r="M84" s="211"/>
      <c r="N84" s="212"/>
      <c r="O84" s="212"/>
      <c r="P84" s="213">
        <f>P85</f>
        <v>0</v>
      </c>
      <c r="Q84" s="212"/>
      <c r="R84" s="213">
        <f>R85</f>
        <v>0</v>
      </c>
      <c r="S84" s="212"/>
      <c r="T84" s="214">
        <f>T85</f>
        <v>0</v>
      </c>
      <c r="AR84" s="215" t="s">
        <v>80</v>
      </c>
      <c r="AT84" s="216" t="s">
        <v>71</v>
      </c>
      <c r="AU84" s="216" t="s">
        <v>72</v>
      </c>
      <c r="AY84" s="215" t="s">
        <v>137</v>
      </c>
      <c r="BK84" s="217">
        <f>BK85</f>
        <v>0</v>
      </c>
    </row>
    <row r="85" s="10" customFormat="1" ht="19.92" customHeight="1">
      <c r="B85" s="204"/>
      <c r="C85" s="205"/>
      <c r="D85" s="206" t="s">
        <v>71</v>
      </c>
      <c r="E85" s="218" t="s">
        <v>257</v>
      </c>
      <c r="F85" s="218" t="s">
        <v>258</v>
      </c>
      <c r="G85" s="205"/>
      <c r="H85" s="205"/>
      <c r="I85" s="208"/>
      <c r="J85" s="219">
        <f>BK85</f>
        <v>0</v>
      </c>
      <c r="K85" s="205"/>
      <c r="L85" s="210"/>
      <c r="M85" s="211"/>
      <c r="N85" s="212"/>
      <c r="O85" s="212"/>
      <c r="P85" s="213">
        <f>SUM(P86:P95)</f>
        <v>0</v>
      </c>
      <c r="Q85" s="212"/>
      <c r="R85" s="213">
        <f>SUM(R86:R95)</f>
        <v>0</v>
      </c>
      <c r="S85" s="212"/>
      <c r="T85" s="214">
        <f>SUM(T86:T95)</f>
        <v>0</v>
      </c>
      <c r="AR85" s="215" t="s">
        <v>80</v>
      </c>
      <c r="AT85" s="216" t="s">
        <v>71</v>
      </c>
      <c r="AU85" s="216" t="s">
        <v>80</v>
      </c>
      <c r="AY85" s="215" t="s">
        <v>137</v>
      </c>
      <c r="BK85" s="217">
        <f>SUM(BK86:BK95)</f>
        <v>0</v>
      </c>
    </row>
    <row r="86" s="1" customFormat="1" ht="38.25" customHeight="1">
      <c r="B86" s="45"/>
      <c r="C86" s="220" t="s">
        <v>80</v>
      </c>
      <c r="D86" s="220" t="s">
        <v>140</v>
      </c>
      <c r="E86" s="221" t="s">
        <v>259</v>
      </c>
      <c r="F86" s="222" t="s">
        <v>260</v>
      </c>
      <c r="G86" s="223" t="s">
        <v>261</v>
      </c>
      <c r="H86" s="224">
        <v>3.0379999999999998</v>
      </c>
      <c r="I86" s="225"/>
      <c r="J86" s="226">
        <f>ROUND(I86*H86,2)</f>
        <v>0</v>
      </c>
      <c r="K86" s="222" t="s">
        <v>144</v>
      </c>
      <c r="L86" s="71"/>
      <c r="M86" s="227" t="s">
        <v>21</v>
      </c>
      <c r="N86" s="228" t="s">
        <v>44</v>
      </c>
      <c r="O86" s="46"/>
      <c r="P86" s="229">
        <f>O86*H86</f>
        <v>0</v>
      </c>
      <c r="Q86" s="229">
        <v>0</v>
      </c>
      <c r="R86" s="229">
        <f>Q86*H86</f>
        <v>0</v>
      </c>
      <c r="S86" s="229">
        <v>0</v>
      </c>
      <c r="T86" s="230">
        <f>S86*H86</f>
        <v>0</v>
      </c>
      <c r="AR86" s="23" t="s">
        <v>145</v>
      </c>
      <c r="AT86" s="23" t="s">
        <v>140</v>
      </c>
      <c r="AU86" s="23" t="s">
        <v>146</v>
      </c>
      <c r="AY86" s="23" t="s">
        <v>137</v>
      </c>
      <c r="BE86" s="231">
        <f>IF(N86="základní",J86,0)</f>
        <v>0</v>
      </c>
      <c r="BF86" s="231">
        <f>IF(N86="snížená",J86,0)</f>
        <v>0</v>
      </c>
      <c r="BG86" s="231">
        <f>IF(N86="zákl. přenesená",J86,0)</f>
        <v>0</v>
      </c>
      <c r="BH86" s="231">
        <f>IF(N86="sníž. přenesená",J86,0)</f>
        <v>0</v>
      </c>
      <c r="BI86" s="231">
        <f>IF(N86="nulová",J86,0)</f>
        <v>0</v>
      </c>
      <c r="BJ86" s="23" t="s">
        <v>146</v>
      </c>
      <c r="BK86" s="231">
        <f>ROUND(I86*H86,2)</f>
        <v>0</v>
      </c>
      <c r="BL86" s="23" t="s">
        <v>145</v>
      </c>
      <c r="BM86" s="23" t="s">
        <v>587</v>
      </c>
    </row>
    <row r="87" s="1" customFormat="1">
      <c r="B87" s="45"/>
      <c r="C87" s="73"/>
      <c r="D87" s="234" t="s">
        <v>164</v>
      </c>
      <c r="E87" s="73"/>
      <c r="F87" s="255" t="s">
        <v>263</v>
      </c>
      <c r="G87" s="73"/>
      <c r="H87" s="73"/>
      <c r="I87" s="190"/>
      <c r="J87" s="73"/>
      <c r="K87" s="73"/>
      <c r="L87" s="71"/>
      <c r="M87" s="256"/>
      <c r="N87" s="46"/>
      <c r="O87" s="46"/>
      <c r="P87" s="46"/>
      <c r="Q87" s="46"/>
      <c r="R87" s="46"/>
      <c r="S87" s="46"/>
      <c r="T87" s="94"/>
      <c r="AT87" s="23" t="s">
        <v>164</v>
      </c>
      <c r="AU87" s="23" t="s">
        <v>146</v>
      </c>
    </row>
    <row r="88" s="1" customFormat="1" ht="25.5" customHeight="1">
      <c r="B88" s="45"/>
      <c r="C88" s="220" t="s">
        <v>146</v>
      </c>
      <c r="D88" s="220" t="s">
        <v>140</v>
      </c>
      <c r="E88" s="221" t="s">
        <v>265</v>
      </c>
      <c r="F88" s="222" t="s">
        <v>266</v>
      </c>
      <c r="G88" s="223" t="s">
        <v>261</v>
      </c>
      <c r="H88" s="224">
        <v>3.0379999999999998</v>
      </c>
      <c r="I88" s="225"/>
      <c r="J88" s="226">
        <f>ROUND(I88*H88,2)</f>
        <v>0</v>
      </c>
      <c r="K88" s="222" t="s">
        <v>144</v>
      </c>
      <c r="L88" s="71"/>
      <c r="M88" s="227" t="s">
        <v>21</v>
      </c>
      <c r="N88" s="228" t="s">
        <v>44</v>
      </c>
      <c r="O88" s="46"/>
      <c r="P88" s="229">
        <f>O88*H88</f>
        <v>0</v>
      </c>
      <c r="Q88" s="229">
        <v>0</v>
      </c>
      <c r="R88" s="229">
        <f>Q88*H88</f>
        <v>0</v>
      </c>
      <c r="S88" s="229">
        <v>0</v>
      </c>
      <c r="T88" s="230">
        <f>S88*H88</f>
        <v>0</v>
      </c>
      <c r="AR88" s="23" t="s">
        <v>145</v>
      </c>
      <c r="AT88" s="23" t="s">
        <v>140</v>
      </c>
      <c r="AU88" s="23" t="s">
        <v>146</v>
      </c>
      <c r="AY88" s="23" t="s">
        <v>137</v>
      </c>
      <c r="BE88" s="231">
        <f>IF(N88="základní",J88,0)</f>
        <v>0</v>
      </c>
      <c r="BF88" s="231">
        <f>IF(N88="snížená",J88,0)</f>
        <v>0</v>
      </c>
      <c r="BG88" s="231">
        <f>IF(N88="zákl. přenesená",J88,0)</f>
        <v>0</v>
      </c>
      <c r="BH88" s="231">
        <f>IF(N88="sníž. přenesená",J88,0)</f>
        <v>0</v>
      </c>
      <c r="BI88" s="231">
        <f>IF(N88="nulová",J88,0)</f>
        <v>0</v>
      </c>
      <c r="BJ88" s="23" t="s">
        <v>146</v>
      </c>
      <c r="BK88" s="231">
        <f>ROUND(I88*H88,2)</f>
        <v>0</v>
      </c>
      <c r="BL88" s="23" t="s">
        <v>145</v>
      </c>
      <c r="BM88" s="23" t="s">
        <v>588</v>
      </c>
    </row>
    <row r="89" s="1" customFormat="1">
      <c r="B89" s="45"/>
      <c r="C89" s="73"/>
      <c r="D89" s="234" t="s">
        <v>164</v>
      </c>
      <c r="E89" s="73"/>
      <c r="F89" s="255" t="s">
        <v>268</v>
      </c>
      <c r="G89" s="73"/>
      <c r="H89" s="73"/>
      <c r="I89" s="190"/>
      <c r="J89" s="73"/>
      <c r="K89" s="73"/>
      <c r="L89" s="71"/>
      <c r="M89" s="256"/>
      <c r="N89" s="46"/>
      <c r="O89" s="46"/>
      <c r="P89" s="46"/>
      <c r="Q89" s="46"/>
      <c r="R89" s="46"/>
      <c r="S89" s="46"/>
      <c r="T89" s="94"/>
      <c r="AT89" s="23" t="s">
        <v>164</v>
      </c>
      <c r="AU89" s="23" t="s">
        <v>146</v>
      </c>
    </row>
    <row r="90" s="1" customFormat="1" ht="25.5" customHeight="1">
      <c r="B90" s="45"/>
      <c r="C90" s="220" t="s">
        <v>138</v>
      </c>
      <c r="D90" s="220" t="s">
        <v>140</v>
      </c>
      <c r="E90" s="221" t="s">
        <v>270</v>
      </c>
      <c r="F90" s="222" t="s">
        <v>271</v>
      </c>
      <c r="G90" s="223" t="s">
        <v>261</v>
      </c>
      <c r="H90" s="224">
        <v>57.722000000000001</v>
      </c>
      <c r="I90" s="225"/>
      <c r="J90" s="226">
        <f>ROUND(I90*H90,2)</f>
        <v>0</v>
      </c>
      <c r="K90" s="222" t="s">
        <v>144</v>
      </c>
      <c r="L90" s="71"/>
      <c r="M90" s="227" t="s">
        <v>21</v>
      </c>
      <c r="N90" s="228" t="s">
        <v>44</v>
      </c>
      <c r="O90" s="46"/>
      <c r="P90" s="229">
        <f>O90*H90</f>
        <v>0</v>
      </c>
      <c r="Q90" s="229">
        <v>0</v>
      </c>
      <c r="R90" s="229">
        <f>Q90*H90</f>
        <v>0</v>
      </c>
      <c r="S90" s="229">
        <v>0</v>
      </c>
      <c r="T90" s="230">
        <f>S90*H90</f>
        <v>0</v>
      </c>
      <c r="AR90" s="23" t="s">
        <v>145</v>
      </c>
      <c r="AT90" s="23" t="s">
        <v>140</v>
      </c>
      <c r="AU90" s="23" t="s">
        <v>146</v>
      </c>
      <c r="AY90" s="23" t="s">
        <v>137</v>
      </c>
      <c r="BE90" s="231">
        <f>IF(N90="základní",J90,0)</f>
        <v>0</v>
      </c>
      <c r="BF90" s="231">
        <f>IF(N90="snížená",J90,0)</f>
        <v>0</v>
      </c>
      <c r="BG90" s="231">
        <f>IF(N90="zákl. přenesená",J90,0)</f>
        <v>0</v>
      </c>
      <c r="BH90" s="231">
        <f>IF(N90="sníž. přenesená",J90,0)</f>
        <v>0</v>
      </c>
      <c r="BI90" s="231">
        <f>IF(N90="nulová",J90,0)</f>
        <v>0</v>
      </c>
      <c r="BJ90" s="23" t="s">
        <v>146</v>
      </c>
      <c r="BK90" s="231">
        <f>ROUND(I90*H90,2)</f>
        <v>0</v>
      </c>
      <c r="BL90" s="23" t="s">
        <v>145</v>
      </c>
      <c r="BM90" s="23" t="s">
        <v>589</v>
      </c>
    </row>
    <row r="91" s="1" customFormat="1">
      <c r="B91" s="45"/>
      <c r="C91" s="73"/>
      <c r="D91" s="234" t="s">
        <v>164</v>
      </c>
      <c r="E91" s="73"/>
      <c r="F91" s="255" t="s">
        <v>268</v>
      </c>
      <c r="G91" s="73"/>
      <c r="H91" s="73"/>
      <c r="I91" s="190"/>
      <c r="J91" s="73"/>
      <c r="K91" s="73"/>
      <c r="L91" s="71"/>
      <c r="M91" s="256"/>
      <c r="N91" s="46"/>
      <c r="O91" s="46"/>
      <c r="P91" s="46"/>
      <c r="Q91" s="46"/>
      <c r="R91" s="46"/>
      <c r="S91" s="46"/>
      <c r="T91" s="94"/>
      <c r="AT91" s="23" t="s">
        <v>164</v>
      </c>
      <c r="AU91" s="23" t="s">
        <v>146</v>
      </c>
    </row>
    <row r="92" s="11" customFormat="1">
      <c r="B92" s="232"/>
      <c r="C92" s="233"/>
      <c r="D92" s="234" t="s">
        <v>148</v>
      </c>
      <c r="E92" s="233"/>
      <c r="F92" s="236" t="s">
        <v>590</v>
      </c>
      <c r="G92" s="233"/>
      <c r="H92" s="237">
        <v>57.722000000000001</v>
      </c>
      <c r="I92" s="238"/>
      <c r="J92" s="233"/>
      <c r="K92" s="233"/>
      <c r="L92" s="239"/>
      <c r="M92" s="240"/>
      <c r="N92" s="241"/>
      <c r="O92" s="241"/>
      <c r="P92" s="241"/>
      <c r="Q92" s="241"/>
      <c r="R92" s="241"/>
      <c r="S92" s="241"/>
      <c r="T92" s="242"/>
      <c r="AT92" s="243" t="s">
        <v>148</v>
      </c>
      <c r="AU92" s="243" t="s">
        <v>146</v>
      </c>
      <c r="AV92" s="11" t="s">
        <v>146</v>
      </c>
      <c r="AW92" s="11" t="s">
        <v>6</v>
      </c>
      <c r="AX92" s="11" t="s">
        <v>80</v>
      </c>
      <c r="AY92" s="243" t="s">
        <v>137</v>
      </c>
    </row>
    <row r="93" s="1" customFormat="1" ht="38.25" customHeight="1">
      <c r="B93" s="45"/>
      <c r="C93" s="220" t="s">
        <v>145</v>
      </c>
      <c r="D93" s="220" t="s">
        <v>140</v>
      </c>
      <c r="E93" s="221" t="s">
        <v>275</v>
      </c>
      <c r="F93" s="222" t="s">
        <v>276</v>
      </c>
      <c r="G93" s="223" t="s">
        <v>261</v>
      </c>
      <c r="H93" s="224">
        <v>3.0379999999999998</v>
      </c>
      <c r="I93" s="225"/>
      <c r="J93" s="226">
        <f>ROUND(I93*H93,2)</f>
        <v>0</v>
      </c>
      <c r="K93" s="222" t="s">
        <v>144</v>
      </c>
      <c r="L93" s="71"/>
      <c r="M93" s="227" t="s">
        <v>21</v>
      </c>
      <c r="N93" s="228" t="s">
        <v>44</v>
      </c>
      <c r="O93" s="46"/>
      <c r="P93" s="229">
        <f>O93*H93</f>
        <v>0</v>
      </c>
      <c r="Q93" s="229">
        <v>0</v>
      </c>
      <c r="R93" s="229">
        <f>Q93*H93</f>
        <v>0</v>
      </c>
      <c r="S93" s="229">
        <v>0</v>
      </c>
      <c r="T93" s="230">
        <f>S93*H93</f>
        <v>0</v>
      </c>
      <c r="AR93" s="23" t="s">
        <v>145</v>
      </c>
      <c r="AT93" s="23" t="s">
        <v>140</v>
      </c>
      <c r="AU93" s="23" t="s">
        <v>146</v>
      </c>
      <c r="AY93" s="23" t="s">
        <v>137</v>
      </c>
      <c r="BE93" s="231">
        <f>IF(N93="základní",J93,0)</f>
        <v>0</v>
      </c>
      <c r="BF93" s="231">
        <f>IF(N93="snížená",J93,0)</f>
        <v>0</v>
      </c>
      <c r="BG93" s="231">
        <f>IF(N93="zákl. přenesená",J93,0)</f>
        <v>0</v>
      </c>
      <c r="BH93" s="231">
        <f>IF(N93="sníž. přenesená",J93,0)</f>
        <v>0</v>
      </c>
      <c r="BI93" s="231">
        <f>IF(N93="nulová",J93,0)</f>
        <v>0</v>
      </c>
      <c r="BJ93" s="23" t="s">
        <v>146</v>
      </c>
      <c r="BK93" s="231">
        <f>ROUND(I93*H93,2)</f>
        <v>0</v>
      </c>
      <c r="BL93" s="23" t="s">
        <v>145</v>
      </c>
      <c r="BM93" s="23" t="s">
        <v>591</v>
      </c>
    </row>
    <row r="94" s="1" customFormat="1">
      <c r="B94" s="45"/>
      <c r="C94" s="73"/>
      <c r="D94" s="234" t="s">
        <v>164</v>
      </c>
      <c r="E94" s="73"/>
      <c r="F94" s="255" t="s">
        <v>278</v>
      </c>
      <c r="G94" s="73"/>
      <c r="H94" s="73"/>
      <c r="I94" s="190"/>
      <c r="J94" s="73"/>
      <c r="K94" s="73"/>
      <c r="L94" s="71"/>
      <c r="M94" s="256"/>
      <c r="N94" s="46"/>
      <c r="O94" s="46"/>
      <c r="P94" s="46"/>
      <c r="Q94" s="46"/>
      <c r="R94" s="46"/>
      <c r="S94" s="46"/>
      <c r="T94" s="94"/>
      <c r="AT94" s="23" t="s">
        <v>164</v>
      </c>
      <c r="AU94" s="23" t="s">
        <v>146</v>
      </c>
    </row>
    <row r="95" s="11" customFormat="1">
      <c r="B95" s="232"/>
      <c r="C95" s="233"/>
      <c r="D95" s="234" t="s">
        <v>148</v>
      </c>
      <c r="E95" s="235" t="s">
        <v>21</v>
      </c>
      <c r="F95" s="236" t="s">
        <v>592</v>
      </c>
      <c r="G95" s="233"/>
      <c r="H95" s="237">
        <v>3.0379999999999998</v>
      </c>
      <c r="I95" s="238"/>
      <c r="J95" s="233"/>
      <c r="K95" s="233"/>
      <c r="L95" s="239"/>
      <c r="M95" s="240"/>
      <c r="N95" s="241"/>
      <c r="O95" s="241"/>
      <c r="P95" s="241"/>
      <c r="Q95" s="241"/>
      <c r="R95" s="241"/>
      <c r="S95" s="241"/>
      <c r="T95" s="242"/>
      <c r="AT95" s="243" t="s">
        <v>148</v>
      </c>
      <c r="AU95" s="243" t="s">
        <v>146</v>
      </c>
      <c r="AV95" s="11" t="s">
        <v>146</v>
      </c>
      <c r="AW95" s="11" t="s">
        <v>35</v>
      </c>
      <c r="AX95" s="11" t="s">
        <v>80</v>
      </c>
      <c r="AY95" s="243" t="s">
        <v>137</v>
      </c>
    </row>
    <row r="96" s="10" customFormat="1" ht="37.44" customHeight="1">
      <c r="B96" s="204"/>
      <c r="C96" s="205"/>
      <c r="D96" s="206" t="s">
        <v>71</v>
      </c>
      <c r="E96" s="207" t="s">
        <v>300</v>
      </c>
      <c r="F96" s="207" t="s">
        <v>301</v>
      </c>
      <c r="G96" s="205"/>
      <c r="H96" s="205"/>
      <c r="I96" s="208"/>
      <c r="J96" s="209">
        <f>BK96</f>
        <v>0</v>
      </c>
      <c r="K96" s="205"/>
      <c r="L96" s="210"/>
      <c r="M96" s="211"/>
      <c r="N96" s="212"/>
      <c r="O96" s="212"/>
      <c r="P96" s="213">
        <f>P97+P140+P189+P250</f>
        <v>0</v>
      </c>
      <c r="Q96" s="212"/>
      <c r="R96" s="213">
        <f>R97+R140+R189+R250</f>
        <v>0.94609599999999994</v>
      </c>
      <c r="S96" s="212"/>
      <c r="T96" s="214">
        <f>T97+T140+T189+T250</f>
        <v>3.0383100000000001</v>
      </c>
      <c r="AR96" s="215" t="s">
        <v>146</v>
      </c>
      <c r="AT96" s="216" t="s">
        <v>71</v>
      </c>
      <c r="AU96" s="216" t="s">
        <v>72</v>
      </c>
      <c r="AY96" s="215" t="s">
        <v>137</v>
      </c>
      <c r="BK96" s="217">
        <f>BK97+BK140+BK189+BK250</f>
        <v>0</v>
      </c>
    </row>
    <row r="97" s="10" customFormat="1" ht="19.92" customHeight="1">
      <c r="B97" s="204"/>
      <c r="C97" s="205"/>
      <c r="D97" s="206" t="s">
        <v>71</v>
      </c>
      <c r="E97" s="218" t="s">
        <v>593</v>
      </c>
      <c r="F97" s="218" t="s">
        <v>594</v>
      </c>
      <c r="G97" s="205"/>
      <c r="H97" s="205"/>
      <c r="I97" s="208"/>
      <c r="J97" s="219">
        <f>BK97</f>
        <v>0</v>
      </c>
      <c r="K97" s="205"/>
      <c r="L97" s="210"/>
      <c r="M97" s="211"/>
      <c r="N97" s="212"/>
      <c r="O97" s="212"/>
      <c r="P97" s="213">
        <f>SUM(P98:P139)</f>
        <v>0</v>
      </c>
      <c r="Q97" s="212"/>
      <c r="R97" s="213">
        <f>SUM(R98:R139)</f>
        <v>0.153276</v>
      </c>
      <c r="S97" s="212"/>
      <c r="T97" s="214">
        <f>SUM(T98:T139)</f>
        <v>1.6271299999999997</v>
      </c>
      <c r="AR97" s="215" t="s">
        <v>146</v>
      </c>
      <c r="AT97" s="216" t="s">
        <v>71</v>
      </c>
      <c r="AU97" s="216" t="s">
        <v>80</v>
      </c>
      <c r="AY97" s="215" t="s">
        <v>137</v>
      </c>
      <c r="BK97" s="217">
        <f>SUM(BK98:BK139)</f>
        <v>0</v>
      </c>
    </row>
    <row r="98" s="1" customFormat="1" ht="16.5" customHeight="1">
      <c r="B98" s="45"/>
      <c r="C98" s="220" t="s">
        <v>170</v>
      </c>
      <c r="D98" s="220" t="s">
        <v>140</v>
      </c>
      <c r="E98" s="221" t="s">
        <v>595</v>
      </c>
      <c r="F98" s="222" t="s">
        <v>596</v>
      </c>
      <c r="G98" s="223" t="s">
        <v>240</v>
      </c>
      <c r="H98" s="224">
        <v>48</v>
      </c>
      <c r="I98" s="225"/>
      <c r="J98" s="226">
        <f>ROUND(I98*H98,2)</f>
        <v>0</v>
      </c>
      <c r="K98" s="222" t="s">
        <v>144</v>
      </c>
      <c r="L98" s="71"/>
      <c r="M98" s="227" t="s">
        <v>21</v>
      </c>
      <c r="N98" s="228" t="s">
        <v>44</v>
      </c>
      <c r="O98" s="46"/>
      <c r="P98" s="229">
        <f>O98*H98</f>
        <v>0</v>
      </c>
      <c r="Q98" s="229">
        <v>0</v>
      </c>
      <c r="R98" s="229">
        <f>Q98*H98</f>
        <v>0</v>
      </c>
      <c r="S98" s="229">
        <v>0.014919999999999999</v>
      </c>
      <c r="T98" s="230">
        <f>S98*H98</f>
        <v>0.71615999999999991</v>
      </c>
      <c r="AR98" s="23" t="s">
        <v>233</v>
      </c>
      <c r="AT98" s="23" t="s">
        <v>140</v>
      </c>
      <c r="AU98" s="23" t="s">
        <v>146</v>
      </c>
      <c r="AY98" s="23" t="s">
        <v>137</v>
      </c>
      <c r="BE98" s="231">
        <f>IF(N98="základní",J98,0)</f>
        <v>0</v>
      </c>
      <c r="BF98" s="231">
        <f>IF(N98="snížená",J98,0)</f>
        <v>0</v>
      </c>
      <c r="BG98" s="231">
        <f>IF(N98="zákl. přenesená",J98,0)</f>
        <v>0</v>
      </c>
      <c r="BH98" s="231">
        <f>IF(N98="sníž. přenesená",J98,0)</f>
        <v>0</v>
      </c>
      <c r="BI98" s="231">
        <f>IF(N98="nulová",J98,0)</f>
        <v>0</v>
      </c>
      <c r="BJ98" s="23" t="s">
        <v>146</v>
      </c>
      <c r="BK98" s="231">
        <f>ROUND(I98*H98,2)</f>
        <v>0</v>
      </c>
      <c r="BL98" s="23" t="s">
        <v>233</v>
      </c>
      <c r="BM98" s="23" t="s">
        <v>597</v>
      </c>
    </row>
    <row r="99" s="11" customFormat="1">
      <c r="B99" s="232"/>
      <c r="C99" s="233"/>
      <c r="D99" s="234" t="s">
        <v>148</v>
      </c>
      <c r="E99" s="235" t="s">
        <v>21</v>
      </c>
      <c r="F99" s="236" t="s">
        <v>598</v>
      </c>
      <c r="G99" s="233"/>
      <c r="H99" s="237">
        <v>48</v>
      </c>
      <c r="I99" s="238"/>
      <c r="J99" s="233"/>
      <c r="K99" s="233"/>
      <c r="L99" s="239"/>
      <c r="M99" s="240"/>
      <c r="N99" s="241"/>
      <c r="O99" s="241"/>
      <c r="P99" s="241"/>
      <c r="Q99" s="241"/>
      <c r="R99" s="241"/>
      <c r="S99" s="241"/>
      <c r="T99" s="242"/>
      <c r="AT99" s="243" t="s">
        <v>148</v>
      </c>
      <c r="AU99" s="243" t="s">
        <v>146</v>
      </c>
      <c r="AV99" s="11" t="s">
        <v>146</v>
      </c>
      <c r="AW99" s="11" t="s">
        <v>35</v>
      </c>
      <c r="AX99" s="11" t="s">
        <v>80</v>
      </c>
      <c r="AY99" s="243" t="s">
        <v>137</v>
      </c>
    </row>
    <row r="100" s="1" customFormat="1" ht="25.5" customHeight="1">
      <c r="B100" s="45"/>
      <c r="C100" s="220" t="s">
        <v>155</v>
      </c>
      <c r="D100" s="220" t="s">
        <v>140</v>
      </c>
      <c r="E100" s="221" t="s">
        <v>599</v>
      </c>
      <c r="F100" s="222" t="s">
        <v>600</v>
      </c>
      <c r="G100" s="223" t="s">
        <v>240</v>
      </c>
      <c r="H100" s="224">
        <v>27.800000000000001</v>
      </c>
      <c r="I100" s="225"/>
      <c r="J100" s="226">
        <f>ROUND(I100*H100,2)</f>
        <v>0</v>
      </c>
      <c r="K100" s="222" t="s">
        <v>144</v>
      </c>
      <c r="L100" s="71"/>
      <c r="M100" s="227" t="s">
        <v>21</v>
      </c>
      <c r="N100" s="228" t="s">
        <v>44</v>
      </c>
      <c r="O100" s="46"/>
      <c r="P100" s="229">
        <f>O100*H100</f>
        <v>0</v>
      </c>
      <c r="Q100" s="229">
        <v>0</v>
      </c>
      <c r="R100" s="229">
        <f>Q100*H100</f>
        <v>0</v>
      </c>
      <c r="S100" s="229">
        <v>0.03065</v>
      </c>
      <c r="T100" s="230">
        <f>S100*H100</f>
        <v>0.85206999999999999</v>
      </c>
      <c r="AR100" s="23" t="s">
        <v>233</v>
      </c>
      <c r="AT100" s="23" t="s">
        <v>140</v>
      </c>
      <c r="AU100" s="23" t="s">
        <v>146</v>
      </c>
      <c r="AY100" s="23" t="s">
        <v>137</v>
      </c>
      <c r="BE100" s="231">
        <f>IF(N100="základní",J100,0)</f>
        <v>0</v>
      </c>
      <c r="BF100" s="231">
        <f>IF(N100="snížená",J100,0)</f>
        <v>0</v>
      </c>
      <c r="BG100" s="231">
        <f>IF(N100="zákl. přenesená",J100,0)</f>
        <v>0</v>
      </c>
      <c r="BH100" s="231">
        <f>IF(N100="sníž. přenesená",J100,0)</f>
        <v>0</v>
      </c>
      <c r="BI100" s="231">
        <f>IF(N100="nulová",J100,0)</f>
        <v>0</v>
      </c>
      <c r="BJ100" s="23" t="s">
        <v>146</v>
      </c>
      <c r="BK100" s="231">
        <f>ROUND(I100*H100,2)</f>
        <v>0</v>
      </c>
      <c r="BL100" s="23" t="s">
        <v>233</v>
      </c>
      <c r="BM100" s="23" t="s">
        <v>601</v>
      </c>
    </row>
    <row r="101" s="11" customFormat="1">
      <c r="B101" s="232"/>
      <c r="C101" s="233"/>
      <c r="D101" s="234" t="s">
        <v>148</v>
      </c>
      <c r="E101" s="235" t="s">
        <v>21</v>
      </c>
      <c r="F101" s="236" t="s">
        <v>602</v>
      </c>
      <c r="G101" s="233"/>
      <c r="H101" s="237">
        <v>27.800000000000001</v>
      </c>
      <c r="I101" s="238"/>
      <c r="J101" s="233"/>
      <c r="K101" s="233"/>
      <c r="L101" s="239"/>
      <c r="M101" s="240"/>
      <c r="N101" s="241"/>
      <c r="O101" s="241"/>
      <c r="P101" s="241"/>
      <c r="Q101" s="241"/>
      <c r="R101" s="241"/>
      <c r="S101" s="241"/>
      <c r="T101" s="242"/>
      <c r="AT101" s="243" t="s">
        <v>148</v>
      </c>
      <c r="AU101" s="243" t="s">
        <v>146</v>
      </c>
      <c r="AV101" s="11" t="s">
        <v>146</v>
      </c>
      <c r="AW101" s="11" t="s">
        <v>35</v>
      </c>
      <c r="AX101" s="11" t="s">
        <v>80</v>
      </c>
      <c r="AY101" s="243" t="s">
        <v>137</v>
      </c>
    </row>
    <row r="102" s="1" customFormat="1" ht="16.5" customHeight="1">
      <c r="B102" s="45"/>
      <c r="C102" s="220" t="s">
        <v>181</v>
      </c>
      <c r="D102" s="220" t="s">
        <v>140</v>
      </c>
      <c r="E102" s="221" t="s">
        <v>603</v>
      </c>
      <c r="F102" s="222" t="s">
        <v>604</v>
      </c>
      <c r="G102" s="223" t="s">
        <v>240</v>
      </c>
      <c r="H102" s="224">
        <v>16</v>
      </c>
      <c r="I102" s="225"/>
      <c r="J102" s="226">
        <f>ROUND(I102*H102,2)</f>
        <v>0</v>
      </c>
      <c r="K102" s="222" t="s">
        <v>144</v>
      </c>
      <c r="L102" s="71"/>
      <c r="M102" s="227" t="s">
        <v>21</v>
      </c>
      <c r="N102" s="228" t="s">
        <v>44</v>
      </c>
      <c r="O102" s="46"/>
      <c r="P102" s="229">
        <f>O102*H102</f>
        <v>0</v>
      </c>
      <c r="Q102" s="229">
        <v>0.00029</v>
      </c>
      <c r="R102" s="229">
        <f>Q102*H102</f>
        <v>0.00464</v>
      </c>
      <c r="S102" s="229">
        <v>0</v>
      </c>
      <c r="T102" s="230">
        <f>S102*H102</f>
        <v>0</v>
      </c>
      <c r="AR102" s="23" t="s">
        <v>233</v>
      </c>
      <c r="AT102" s="23" t="s">
        <v>140</v>
      </c>
      <c r="AU102" s="23" t="s">
        <v>146</v>
      </c>
      <c r="AY102" s="23" t="s">
        <v>137</v>
      </c>
      <c r="BE102" s="231">
        <f>IF(N102="základní",J102,0)</f>
        <v>0</v>
      </c>
      <c r="BF102" s="231">
        <f>IF(N102="snížená",J102,0)</f>
        <v>0</v>
      </c>
      <c r="BG102" s="231">
        <f>IF(N102="zákl. přenesená",J102,0)</f>
        <v>0</v>
      </c>
      <c r="BH102" s="231">
        <f>IF(N102="sníž. přenesená",J102,0)</f>
        <v>0</v>
      </c>
      <c r="BI102" s="231">
        <f>IF(N102="nulová",J102,0)</f>
        <v>0</v>
      </c>
      <c r="BJ102" s="23" t="s">
        <v>146</v>
      </c>
      <c r="BK102" s="231">
        <f>ROUND(I102*H102,2)</f>
        <v>0</v>
      </c>
      <c r="BL102" s="23" t="s">
        <v>233</v>
      </c>
      <c r="BM102" s="23" t="s">
        <v>605</v>
      </c>
    </row>
    <row r="103" s="1" customFormat="1">
      <c r="B103" s="45"/>
      <c r="C103" s="73"/>
      <c r="D103" s="234" t="s">
        <v>164</v>
      </c>
      <c r="E103" s="73"/>
      <c r="F103" s="255" t="s">
        <v>606</v>
      </c>
      <c r="G103" s="73"/>
      <c r="H103" s="73"/>
      <c r="I103" s="190"/>
      <c r="J103" s="73"/>
      <c r="K103" s="73"/>
      <c r="L103" s="71"/>
      <c r="M103" s="256"/>
      <c r="N103" s="46"/>
      <c r="O103" s="46"/>
      <c r="P103" s="46"/>
      <c r="Q103" s="46"/>
      <c r="R103" s="46"/>
      <c r="S103" s="46"/>
      <c r="T103" s="94"/>
      <c r="AT103" s="23" t="s">
        <v>164</v>
      </c>
      <c r="AU103" s="23" t="s">
        <v>146</v>
      </c>
    </row>
    <row r="104" s="11" customFormat="1">
      <c r="B104" s="232"/>
      <c r="C104" s="233"/>
      <c r="D104" s="234" t="s">
        <v>148</v>
      </c>
      <c r="E104" s="235" t="s">
        <v>21</v>
      </c>
      <c r="F104" s="236" t="s">
        <v>607</v>
      </c>
      <c r="G104" s="233"/>
      <c r="H104" s="237">
        <v>16</v>
      </c>
      <c r="I104" s="238"/>
      <c r="J104" s="233"/>
      <c r="K104" s="233"/>
      <c r="L104" s="239"/>
      <c r="M104" s="240"/>
      <c r="N104" s="241"/>
      <c r="O104" s="241"/>
      <c r="P104" s="241"/>
      <c r="Q104" s="241"/>
      <c r="R104" s="241"/>
      <c r="S104" s="241"/>
      <c r="T104" s="242"/>
      <c r="AT104" s="243" t="s">
        <v>148</v>
      </c>
      <c r="AU104" s="243" t="s">
        <v>146</v>
      </c>
      <c r="AV104" s="11" t="s">
        <v>146</v>
      </c>
      <c r="AW104" s="11" t="s">
        <v>35</v>
      </c>
      <c r="AX104" s="11" t="s">
        <v>80</v>
      </c>
      <c r="AY104" s="243" t="s">
        <v>137</v>
      </c>
    </row>
    <row r="105" s="1" customFormat="1" ht="16.5" customHeight="1">
      <c r="B105" s="45"/>
      <c r="C105" s="220" t="s">
        <v>186</v>
      </c>
      <c r="D105" s="220" t="s">
        <v>140</v>
      </c>
      <c r="E105" s="221" t="s">
        <v>608</v>
      </c>
      <c r="F105" s="222" t="s">
        <v>609</v>
      </c>
      <c r="G105" s="223" t="s">
        <v>240</v>
      </c>
      <c r="H105" s="224">
        <v>65</v>
      </c>
      <c r="I105" s="225"/>
      <c r="J105" s="226">
        <f>ROUND(I105*H105,2)</f>
        <v>0</v>
      </c>
      <c r="K105" s="222" t="s">
        <v>144</v>
      </c>
      <c r="L105" s="71"/>
      <c r="M105" s="227" t="s">
        <v>21</v>
      </c>
      <c r="N105" s="228" t="s">
        <v>44</v>
      </c>
      <c r="O105" s="46"/>
      <c r="P105" s="229">
        <f>O105*H105</f>
        <v>0</v>
      </c>
      <c r="Q105" s="229">
        <v>0.00035</v>
      </c>
      <c r="R105" s="229">
        <f>Q105*H105</f>
        <v>0.022749999999999999</v>
      </c>
      <c r="S105" s="229">
        <v>0</v>
      </c>
      <c r="T105" s="230">
        <f>S105*H105</f>
        <v>0</v>
      </c>
      <c r="AR105" s="23" t="s">
        <v>233</v>
      </c>
      <c r="AT105" s="23" t="s">
        <v>140</v>
      </c>
      <c r="AU105" s="23" t="s">
        <v>146</v>
      </c>
      <c r="AY105" s="23" t="s">
        <v>137</v>
      </c>
      <c r="BE105" s="231">
        <f>IF(N105="základní",J105,0)</f>
        <v>0</v>
      </c>
      <c r="BF105" s="231">
        <f>IF(N105="snížená",J105,0)</f>
        <v>0</v>
      </c>
      <c r="BG105" s="231">
        <f>IF(N105="zákl. přenesená",J105,0)</f>
        <v>0</v>
      </c>
      <c r="BH105" s="231">
        <f>IF(N105="sníž. přenesená",J105,0)</f>
        <v>0</v>
      </c>
      <c r="BI105" s="231">
        <f>IF(N105="nulová",J105,0)</f>
        <v>0</v>
      </c>
      <c r="BJ105" s="23" t="s">
        <v>146</v>
      </c>
      <c r="BK105" s="231">
        <f>ROUND(I105*H105,2)</f>
        <v>0</v>
      </c>
      <c r="BL105" s="23" t="s">
        <v>233</v>
      </c>
      <c r="BM105" s="23" t="s">
        <v>610</v>
      </c>
    </row>
    <row r="106" s="1" customFormat="1">
      <c r="B106" s="45"/>
      <c r="C106" s="73"/>
      <c r="D106" s="234" t="s">
        <v>164</v>
      </c>
      <c r="E106" s="73"/>
      <c r="F106" s="255" t="s">
        <v>606</v>
      </c>
      <c r="G106" s="73"/>
      <c r="H106" s="73"/>
      <c r="I106" s="190"/>
      <c r="J106" s="73"/>
      <c r="K106" s="73"/>
      <c r="L106" s="71"/>
      <c r="M106" s="256"/>
      <c r="N106" s="46"/>
      <c r="O106" s="46"/>
      <c r="P106" s="46"/>
      <c r="Q106" s="46"/>
      <c r="R106" s="46"/>
      <c r="S106" s="46"/>
      <c r="T106" s="94"/>
      <c r="AT106" s="23" t="s">
        <v>164</v>
      </c>
      <c r="AU106" s="23" t="s">
        <v>146</v>
      </c>
    </row>
    <row r="107" s="11" customFormat="1">
      <c r="B107" s="232"/>
      <c r="C107" s="233"/>
      <c r="D107" s="234" t="s">
        <v>148</v>
      </c>
      <c r="E107" s="235" t="s">
        <v>21</v>
      </c>
      <c r="F107" s="236" t="s">
        <v>611</v>
      </c>
      <c r="G107" s="233"/>
      <c r="H107" s="237">
        <v>65</v>
      </c>
      <c r="I107" s="238"/>
      <c r="J107" s="233"/>
      <c r="K107" s="233"/>
      <c r="L107" s="239"/>
      <c r="M107" s="240"/>
      <c r="N107" s="241"/>
      <c r="O107" s="241"/>
      <c r="P107" s="241"/>
      <c r="Q107" s="241"/>
      <c r="R107" s="241"/>
      <c r="S107" s="241"/>
      <c r="T107" s="242"/>
      <c r="AT107" s="243" t="s">
        <v>148</v>
      </c>
      <c r="AU107" s="243" t="s">
        <v>146</v>
      </c>
      <c r="AV107" s="11" t="s">
        <v>146</v>
      </c>
      <c r="AW107" s="11" t="s">
        <v>35</v>
      </c>
      <c r="AX107" s="11" t="s">
        <v>80</v>
      </c>
      <c r="AY107" s="243" t="s">
        <v>137</v>
      </c>
    </row>
    <row r="108" s="1" customFormat="1" ht="16.5" customHeight="1">
      <c r="B108" s="45"/>
      <c r="C108" s="220" t="s">
        <v>192</v>
      </c>
      <c r="D108" s="220" t="s">
        <v>140</v>
      </c>
      <c r="E108" s="221" t="s">
        <v>612</v>
      </c>
      <c r="F108" s="222" t="s">
        <v>613</v>
      </c>
      <c r="G108" s="223" t="s">
        <v>240</v>
      </c>
      <c r="H108" s="224">
        <v>8</v>
      </c>
      <c r="I108" s="225"/>
      <c r="J108" s="226">
        <f>ROUND(I108*H108,2)</f>
        <v>0</v>
      </c>
      <c r="K108" s="222" t="s">
        <v>144</v>
      </c>
      <c r="L108" s="71"/>
      <c r="M108" s="227" t="s">
        <v>21</v>
      </c>
      <c r="N108" s="228" t="s">
        <v>44</v>
      </c>
      <c r="O108" s="46"/>
      <c r="P108" s="229">
        <f>O108*H108</f>
        <v>0</v>
      </c>
      <c r="Q108" s="229">
        <v>0.00114</v>
      </c>
      <c r="R108" s="229">
        <f>Q108*H108</f>
        <v>0.0091199999999999996</v>
      </c>
      <c r="S108" s="229">
        <v>0</v>
      </c>
      <c r="T108" s="230">
        <f>S108*H108</f>
        <v>0</v>
      </c>
      <c r="AR108" s="23" t="s">
        <v>233</v>
      </c>
      <c r="AT108" s="23" t="s">
        <v>140</v>
      </c>
      <c r="AU108" s="23" t="s">
        <v>146</v>
      </c>
      <c r="AY108" s="23" t="s">
        <v>137</v>
      </c>
      <c r="BE108" s="231">
        <f>IF(N108="základní",J108,0)</f>
        <v>0</v>
      </c>
      <c r="BF108" s="231">
        <f>IF(N108="snížená",J108,0)</f>
        <v>0</v>
      </c>
      <c r="BG108" s="231">
        <f>IF(N108="zákl. přenesená",J108,0)</f>
        <v>0</v>
      </c>
      <c r="BH108" s="231">
        <f>IF(N108="sníž. přenesená",J108,0)</f>
        <v>0</v>
      </c>
      <c r="BI108" s="231">
        <f>IF(N108="nulová",J108,0)</f>
        <v>0</v>
      </c>
      <c r="BJ108" s="23" t="s">
        <v>146</v>
      </c>
      <c r="BK108" s="231">
        <f>ROUND(I108*H108,2)</f>
        <v>0</v>
      </c>
      <c r="BL108" s="23" t="s">
        <v>233</v>
      </c>
      <c r="BM108" s="23" t="s">
        <v>614</v>
      </c>
    </row>
    <row r="109" s="1" customFormat="1">
      <c r="B109" s="45"/>
      <c r="C109" s="73"/>
      <c r="D109" s="234" t="s">
        <v>164</v>
      </c>
      <c r="E109" s="73"/>
      <c r="F109" s="255" t="s">
        <v>606</v>
      </c>
      <c r="G109" s="73"/>
      <c r="H109" s="73"/>
      <c r="I109" s="190"/>
      <c r="J109" s="73"/>
      <c r="K109" s="73"/>
      <c r="L109" s="71"/>
      <c r="M109" s="256"/>
      <c r="N109" s="46"/>
      <c r="O109" s="46"/>
      <c r="P109" s="46"/>
      <c r="Q109" s="46"/>
      <c r="R109" s="46"/>
      <c r="S109" s="46"/>
      <c r="T109" s="94"/>
      <c r="AT109" s="23" t="s">
        <v>164</v>
      </c>
      <c r="AU109" s="23" t="s">
        <v>146</v>
      </c>
    </row>
    <row r="110" s="11" customFormat="1">
      <c r="B110" s="232"/>
      <c r="C110" s="233"/>
      <c r="D110" s="234" t="s">
        <v>148</v>
      </c>
      <c r="E110" s="235" t="s">
        <v>21</v>
      </c>
      <c r="F110" s="236" t="s">
        <v>615</v>
      </c>
      <c r="G110" s="233"/>
      <c r="H110" s="237">
        <v>8</v>
      </c>
      <c r="I110" s="238"/>
      <c r="J110" s="233"/>
      <c r="K110" s="233"/>
      <c r="L110" s="239"/>
      <c r="M110" s="240"/>
      <c r="N110" s="241"/>
      <c r="O110" s="241"/>
      <c r="P110" s="241"/>
      <c r="Q110" s="241"/>
      <c r="R110" s="241"/>
      <c r="S110" s="241"/>
      <c r="T110" s="242"/>
      <c r="AT110" s="243" t="s">
        <v>148</v>
      </c>
      <c r="AU110" s="243" t="s">
        <v>146</v>
      </c>
      <c r="AV110" s="11" t="s">
        <v>146</v>
      </c>
      <c r="AW110" s="11" t="s">
        <v>35</v>
      </c>
      <c r="AX110" s="11" t="s">
        <v>80</v>
      </c>
      <c r="AY110" s="243" t="s">
        <v>137</v>
      </c>
    </row>
    <row r="111" s="1" customFormat="1" ht="25.5" customHeight="1">
      <c r="B111" s="45"/>
      <c r="C111" s="220" t="s">
        <v>198</v>
      </c>
      <c r="D111" s="220" t="s">
        <v>140</v>
      </c>
      <c r="E111" s="221" t="s">
        <v>616</v>
      </c>
      <c r="F111" s="222" t="s">
        <v>617</v>
      </c>
      <c r="G111" s="223" t="s">
        <v>240</v>
      </c>
      <c r="H111" s="224">
        <v>24.949999999999999</v>
      </c>
      <c r="I111" s="225"/>
      <c r="J111" s="226">
        <f>ROUND(I111*H111,2)</f>
        <v>0</v>
      </c>
      <c r="K111" s="222" t="s">
        <v>144</v>
      </c>
      <c r="L111" s="71"/>
      <c r="M111" s="227" t="s">
        <v>21</v>
      </c>
      <c r="N111" s="228" t="s">
        <v>44</v>
      </c>
      <c r="O111" s="46"/>
      <c r="P111" s="229">
        <f>O111*H111</f>
        <v>0</v>
      </c>
      <c r="Q111" s="229">
        <v>0.0046800000000000001</v>
      </c>
      <c r="R111" s="229">
        <f>Q111*H111</f>
        <v>0.116766</v>
      </c>
      <c r="S111" s="229">
        <v>0</v>
      </c>
      <c r="T111" s="230">
        <f>S111*H111</f>
        <v>0</v>
      </c>
      <c r="AR111" s="23" t="s">
        <v>233</v>
      </c>
      <c r="AT111" s="23" t="s">
        <v>140</v>
      </c>
      <c r="AU111" s="23" t="s">
        <v>146</v>
      </c>
      <c r="AY111" s="23" t="s">
        <v>137</v>
      </c>
      <c r="BE111" s="231">
        <f>IF(N111="základní",J111,0)</f>
        <v>0</v>
      </c>
      <c r="BF111" s="231">
        <f>IF(N111="snížená",J111,0)</f>
        <v>0</v>
      </c>
      <c r="BG111" s="231">
        <f>IF(N111="zákl. přenesená",J111,0)</f>
        <v>0</v>
      </c>
      <c r="BH111" s="231">
        <f>IF(N111="sníž. přenesená",J111,0)</f>
        <v>0</v>
      </c>
      <c r="BI111" s="231">
        <f>IF(N111="nulová",J111,0)</f>
        <v>0</v>
      </c>
      <c r="BJ111" s="23" t="s">
        <v>146</v>
      </c>
      <c r="BK111" s="231">
        <f>ROUND(I111*H111,2)</f>
        <v>0</v>
      </c>
      <c r="BL111" s="23" t="s">
        <v>233</v>
      </c>
      <c r="BM111" s="23" t="s">
        <v>618</v>
      </c>
    </row>
    <row r="112" s="1" customFormat="1">
      <c r="B112" s="45"/>
      <c r="C112" s="73"/>
      <c r="D112" s="234" t="s">
        <v>164</v>
      </c>
      <c r="E112" s="73"/>
      <c r="F112" s="255" t="s">
        <v>606</v>
      </c>
      <c r="G112" s="73"/>
      <c r="H112" s="73"/>
      <c r="I112" s="190"/>
      <c r="J112" s="73"/>
      <c r="K112" s="73"/>
      <c r="L112" s="71"/>
      <c r="M112" s="256"/>
      <c r="N112" s="46"/>
      <c r="O112" s="46"/>
      <c r="P112" s="46"/>
      <c r="Q112" s="46"/>
      <c r="R112" s="46"/>
      <c r="S112" s="46"/>
      <c r="T112" s="94"/>
      <c r="AT112" s="23" t="s">
        <v>164</v>
      </c>
      <c r="AU112" s="23" t="s">
        <v>146</v>
      </c>
    </row>
    <row r="113" s="11" customFormat="1">
      <c r="B113" s="232"/>
      <c r="C113" s="233"/>
      <c r="D113" s="234" t="s">
        <v>148</v>
      </c>
      <c r="E113" s="235" t="s">
        <v>21</v>
      </c>
      <c r="F113" s="236" t="s">
        <v>619</v>
      </c>
      <c r="G113" s="233"/>
      <c r="H113" s="237">
        <v>24.949999999999999</v>
      </c>
      <c r="I113" s="238"/>
      <c r="J113" s="233"/>
      <c r="K113" s="233"/>
      <c r="L113" s="239"/>
      <c r="M113" s="240"/>
      <c r="N113" s="241"/>
      <c r="O113" s="241"/>
      <c r="P113" s="241"/>
      <c r="Q113" s="241"/>
      <c r="R113" s="241"/>
      <c r="S113" s="241"/>
      <c r="T113" s="242"/>
      <c r="AT113" s="243" t="s">
        <v>148</v>
      </c>
      <c r="AU113" s="243" t="s">
        <v>146</v>
      </c>
      <c r="AV113" s="11" t="s">
        <v>146</v>
      </c>
      <c r="AW113" s="11" t="s">
        <v>35</v>
      </c>
      <c r="AX113" s="11" t="s">
        <v>80</v>
      </c>
      <c r="AY113" s="243" t="s">
        <v>137</v>
      </c>
    </row>
    <row r="114" s="1" customFormat="1" ht="25.5" customHeight="1">
      <c r="B114" s="45"/>
      <c r="C114" s="220" t="s">
        <v>204</v>
      </c>
      <c r="D114" s="220" t="s">
        <v>140</v>
      </c>
      <c r="E114" s="221" t="s">
        <v>620</v>
      </c>
      <c r="F114" s="222" t="s">
        <v>621</v>
      </c>
      <c r="G114" s="223" t="s">
        <v>345</v>
      </c>
      <c r="H114" s="224">
        <v>8</v>
      </c>
      <c r="I114" s="225"/>
      <c r="J114" s="226">
        <f>ROUND(I114*H114,2)</f>
        <v>0</v>
      </c>
      <c r="K114" s="222" t="s">
        <v>144</v>
      </c>
      <c r="L114" s="71"/>
      <c r="M114" s="227" t="s">
        <v>21</v>
      </c>
      <c r="N114" s="228" t="s">
        <v>44</v>
      </c>
      <c r="O114" s="46"/>
      <c r="P114" s="229">
        <f>O114*H114</f>
        <v>0</v>
      </c>
      <c r="Q114" s="229">
        <v>0</v>
      </c>
      <c r="R114" s="229">
        <f>Q114*H114</f>
        <v>0</v>
      </c>
      <c r="S114" s="229">
        <v>0</v>
      </c>
      <c r="T114" s="230">
        <f>S114*H114</f>
        <v>0</v>
      </c>
      <c r="AR114" s="23" t="s">
        <v>233</v>
      </c>
      <c r="AT114" s="23" t="s">
        <v>140</v>
      </c>
      <c r="AU114" s="23" t="s">
        <v>146</v>
      </c>
      <c r="AY114" s="23" t="s">
        <v>137</v>
      </c>
      <c r="BE114" s="231">
        <f>IF(N114="základní",J114,0)</f>
        <v>0</v>
      </c>
      <c r="BF114" s="231">
        <f>IF(N114="snížená",J114,0)</f>
        <v>0</v>
      </c>
      <c r="BG114" s="231">
        <f>IF(N114="zákl. přenesená",J114,0)</f>
        <v>0</v>
      </c>
      <c r="BH114" s="231">
        <f>IF(N114="sníž. přenesená",J114,0)</f>
        <v>0</v>
      </c>
      <c r="BI114" s="231">
        <f>IF(N114="nulová",J114,0)</f>
        <v>0</v>
      </c>
      <c r="BJ114" s="23" t="s">
        <v>146</v>
      </c>
      <c r="BK114" s="231">
        <f>ROUND(I114*H114,2)</f>
        <v>0</v>
      </c>
      <c r="BL114" s="23" t="s">
        <v>233</v>
      </c>
      <c r="BM114" s="23" t="s">
        <v>622</v>
      </c>
    </row>
    <row r="115" s="1" customFormat="1">
      <c r="B115" s="45"/>
      <c r="C115" s="73"/>
      <c r="D115" s="234" t="s">
        <v>164</v>
      </c>
      <c r="E115" s="73"/>
      <c r="F115" s="255" t="s">
        <v>623</v>
      </c>
      <c r="G115" s="73"/>
      <c r="H115" s="73"/>
      <c r="I115" s="190"/>
      <c r="J115" s="73"/>
      <c r="K115" s="73"/>
      <c r="L115" s="71"/>
      <c r="M115" s="256"/>
      <c r="N115" s="46"/>
      <c r="O115" s="46"/>
      <c r="P115" s="46"/>
      <c r="Q115" s="46"/>
      <c r="R115" s="46"/>
      <c r="S115" s="46"/>
      <c r="T115" s="94"/>
      <c r="AT115" s="23" t="s">
        <v>164</v>
      </c>
      <c r="AU115" s="23" t="s">
        <v>146</v>
      </c>
    </row>
    <row r="116" s="11" customFormat="1">
      <c r="B116" s="232"/>
      <c r="C116" s="233"/>
      <c r="D116" s="234" t="s">
        <v>148</v>
      </c>
      <c r="E116" s="235" t="s">
        <v>21</v>
      </c>
      <c r="F116" s="236" t="s">
        <v>186</v>
      </c>
      <c r="G116" s="233"/>
      <c r="H116" s="237">
        <v>8</v>
      </c>
      <c r="I116" s="238"/>
      <c r="J116" s="233"/>
      <c r="K116" s="233"/>
      <c r="L116" s="239"/>
      <c r="M116" s="240"/>
      <c r="N116" s="241"/>
      <c r="O116" s="241"/>
      <c r="P116" s="241"/>
      <c r="Q116" s="241"/>
      <c r="R116" s="241"/>
      <c r="S116" s="241"/>
      <c r="T116" s="242"/>
      <c r="AT116" s="243" t="s">
        <v>148</v>
      </c>
      <c r="AU116" s="243" t="s">
        <v>146</v>
      </c>
      <c r="AV116" s="11" t="s">
        <v>146</v>
      </c>
      <c r="AW116" s="11" t="s">
        <v>35</v>
      </c>
      <c r="AX116" s="11" t="s">
        <v>80</v>
      </c>
      <c r="AY116" s="243" t="s">
        <v>137</v>
      </c>
    </row>
    <row r="117" s="1" customFormat="1" ht="25.5" customHeight="1">
      <c r="B117" s="45"/>
      <c r="C117" s="220" t="s">
        <v>210</v>
      </c>
      <c r="D117" s="220" t="s">
        <v>140</v>
      </c>
      <c r="E117" s="221" t="s">
        <v>624</v>
      </c>
      <c r="F117" s="222" t="s">
        <v>625</v>
      </c>
      <c r="G117" s="223" t="s">
        <v>345</v>
      </c>
      <c r="H117" s="224">
        <v>14</v>
      </c>
      <c r="I117" s="225"/>
      <c r="J117" s="226">
        <f>ROUND(I117*H117,2)</f>
        <v>0</v>
      </c>
      <c r="K117" s="222" t="s">
        <v>144</v>
      </c>
      <c r="L117" s="71"/>
      <c r="M117" s="227" t="s">
        <v>21</v>
      </c>
      <c r="N117" s="228" t="s">
        <v>44</v>
      </c>
      <c r="O117" s="46"/>
      <c r="P117" s="229">
        <f>O117*H117</f>
        <v>0</v>
      </c>
      <c r="Q117" s="229">
        <v>0</v>
      </c>
      <c r="R117" s="229">
        <f>Q117*H117</f>
        <v>0</v>
      </c>
      <c r="S117" s="229">
        <v>0</v>
      </c>
      <c r="T117" s="230">
        <f>S117*H117</f>
        <v>0</v>
      </c>
      <c r="AR117" s="23" t="s">
        <v>233</v>
      </c>
      <c r="AT117" s="23" t="s">
        <v>140</v>
      </c>
      <c r="AU117" s="23" t="s">
        <v>146</v>
      </c>
      <c r="AY117" s="23" t="s">
        <v>137</v>
      </c>
      <c r="BE117" s="231">
        <f>IF(N117="základní",J117,0)</f>
        <v>0</v>
      </c>
      <c r="BF117" s="231">
        <f>IF(N117="snížená",J117,0)</f>
        <v>0</v>
      </c>
      <c r="BG117" s="231">
        <f>IF(N117="zákl. přenesená",J117,0)</f>
        <v>0</v>
      </c>
      <c r="BH117" s="231">
        <f>IF(N117="sníž. přenesená",J117,0)</f>
        <v>0</v>
      </c>
      <c r="BI117" s="231">
        <f>IF(N117="nulová",J117,0)</f>
        <v>0</v>
      </c>
      <c r="BJ117" s="23" t="s">
        <v>146</v>
      </c>
      <c r="BK117" s="231">
        <f>ROUND(I117*H117,2)</f>
        <v>0</v>
      </c>
      <c r="BL117" s="23" t="s">
        <v>233</v>
      </c>
      <c r="BM117" s="23" t="s">
        <v>626</v>
      </c>
    </row>
    <row r="118" s="1" customFormat="1">
      <c r="B118" s="45"/>
      <c r="C118" s="73"/>
      <c r="D118" s="234" t="s">
        <v>164</v>
      </c>
      <c r="E118" s="73"/>
      <c r="F118" s="255" t="s">
        <v>623</v>
      </c>
      <c r="G118" s="73"/>
      <c r="H118" s="73"/>
      <c r="I118" s="190"/>
      <c r="J118" s="73"/>
      <c r="K118" s="73"/>
      <c r="L118" s="71"/>
      <c r="M118" s="256"/>
      <c r="N118" s="46"/>
      <c r="O118" s="46"/>
      <c r="P118" s="46"/>
      <c r="Q118" s="46"/>
      <c r="R118" s="46"/>
      <c r="S118" s="46"/>
      <c r="T118" s="94"/>
      <c r="AT118" s="23" t="s">
        <v>164</v>
      </c>
      <c r="AU118" s="23" t="s">
        <v>146</v>
      </c>
    </row>
    <row r="119" s="11" customFormat="1">
      <c r="B119" s="232"/>
      <c r="C119" s="233"/>
      <c r="D119" s="234" t="s">
        <v>148</v>
      </c>
      <c r="E119" s="235" t="s">
        <v>21</v>
      </c>
      <c r="F119" s="236" t="s">
        <v>627</v>
      </c>
      <c r="G119" s="233"/>
      <c r="H119" s="237">
        <v>14</v>
      </c>
      <c r="I119" s="238"/>
      <c r="J119" s="233"/>
      <c r="K119" s="233"/>
      <c r="L119" s="239"/>
      <c r="M119" s="240"/>
      <c r="N119" s="241"/>
      <c r="O119" s="241"/>
      <c r="P119" s="241"/>
      <c r="Q119" s="241"/>
      <c r="R119" s="241"/>
      <c r="S119" s="241"/>
      <c r="T119" s="242"/>
      <c r="AT119" s="243" t="s">
        <v>148</v>
      </c>
      <c r="AU119" s="243" t="s">
        <v>146</v>
      </c>
      <c r="AV119" s="11" t="s">
        <v>146</v>
      </c>
      <c r="AW119" s="11" t="s">
        <v>35</v>
      </c>
      <c r="AX119" s="11" t="s">
        <v>80</v>
      </c>
      <c r="AY119" s="243" t="s">
        <v>137</v>
      </c>
    </row>
    <row r="120" s="1" customFormat="1" ht="25.5" customHeight="1">
      <c r="B120" s="45"/>
      <c r="C120" s="220" t="s">
        <v>216</v>
      </c>
      <c r="D120" s="220" t="s">
        <v>140</v>
      </c>
      <c r="E120" s="221" t="s">
        <v>628</v>
      </c>
      <c r="F120" s="222" t="s">
        <v>629</v>
      </c>
      <c r="G120" s="223" t="s">
        <v>345</v>
      </c>
      <c r="H120" s="224">
        <v>8</v>
      </c>
      <c r="I120" s="225"/>
      <c r="J120" s="226">
        <f>ROUND(I120*H120,2)</f>
        <v>0</v>
      </c>
      <c r="K120" s="222" t="s">
        <v>144</v>
      </c>
      <c r="L120" s="71"/>
      <c r="M120" s="227" t="s">
        <v>21</v>
      </c>
      <c r="N120" s="228" t="s">
        <v>44</v>
      </c>
      <c r="O120" s="46"/>
      <c r="P120" s="229">
        <f>O120*H120</f>
        <v>0</v>
      </c>
      <c r="Q120" s="229">
        <v>0</v>
      </c>
      <c r="R120" s="229">
        <f>Q120*H120</f>
        <v>0</v>
      </c>
      <c r="S120" s="229">
        <v>0</v>
      </c>
      <c r="T120" s="230">
        <f>S120*H120</f>
        <v>0</v>
      </c>
      <c r="AR120" s="23" t="s">
        <v>233</v>
      </c>
      <c r="AT120" s="23" t="s">
        <v>140</v>
      </c>
      <c r="AU120" s="23" t="s">
        <v>146</v>
      </c>
      <c r="AY120" s="23" t="s">
        <v>137</v>
      </c>
      <c r="BE120" s="231">
        <f>IF(N120="základní",J120,0)</f>
        <v>0</v>
      </c>
      <c r="BF120" s="231">
        <f>IF(N120="snížená",J120,0)</f>
        <v>0</v>
      </c>
      <c r="BG120" s="231">
        <f>IF(N120="zákl. přenesená",J120,0)</f>
        <v>0</v>
      </c>
      <c r="BH120" s="231">
        <f>IF(N120="sníž. přenesená",J120,0)</f>
        <v>0</v>
      </c>
      <c r="BI120" s="231">
        <f>IF(N120="nulová",J120,0)</f>
        <v>0</v>
      </c>
      <c r="BJ120" s="23" t="s">
        <v>146</v>
      </c>
      <c r="BK120" s="231">
        <f>ROUND(I120*H120,2)</f>
        <v>0</v>
      </c>
      <c r="BL120" s="23" t="s">
        <v>233</v>
      </c>
      <c r="BM120" s="23" t="s">
        <v>630</v>
      </c>
    </row>
    <row r="121" s="1" customFormat="1">
      <c r="B121" s="45"/>
      <c r="C121" s="73"/>
      <c r="D121" s="234" t="s">
        <v>164</v>
      </c>
      <c r="E121" s="73"/>
      <c r="F121" s="255" t="s">
        <v>623</v>
      </c>
      <c r="G121" s="73"/>
      <c r="H121" s="73"/>
      <c r="I121" s="190"/>
      <c r="J121" s="73"/>
      <c r="K121" s="73"/>
      <c r="L121" s="71"/>
      <c r="M121" s="256"/>
      <c r="N121" s="46"/>
      <c r="O121" s="46"/>
      <c r="P121" s="46"/>
      <c r="Q121" s="46"/>
      <c r="R121" s="46"/>
      <c r="S121" s="46"/>
      <c r="T121" s="94"/>
      <c r="AT121" s="23" t="s">
        <v>164</v>
      </c>
      <c r="AU121" s="23" t="s">
        <v>146</v>
      </c>
    </row>
    <row r="122" s="11" customFormat="1">
      <c r="B122" s="232"/>
      <c r="C122" s="233"/>
      <c r="D122" s="234" t="s">
        <v>148</v>
      </c>
      <c r="E122" s="235" t="s">
        <v>21</v>
      </c>
      <c r="F122" s="236" t="s">
        <v>631</v>
      </c>
      <c r="G122" s="233"/>
      <c r="H122" s="237">
        <v>8</v>
      </c>
      <c r="I122" s="238"/>
      <c r="J122" s="233"/>
      <c r="K122" s="233"/>
      <c r="L122" s="239"/>
      <c r="M122" s="240"/>
      <c r="N122" s="241"/>
      <c r="O122" s="241"/>
      <c r="P122" s="241"/>
      <c r="Q122" s="241"/>
      <c r="R122" s="241"/>
      <c r="S122" s="241"/>
      <c r="T122" s="242"/>
      <c r="AT122" s="243" t="s">
        <v>148</v>
      </c>
      <c r="AU122" s="243" t="s">
        <v>146</v>
      </c>
      <c r="AV122" s="11" t="s">
        <v>146</v>
      </c>
      <c r="AW122" s="11" t="s">
        <v>35</v>
      </c>
      <c r="AX122" s="11" t="s">
        <v>80</v>
      </c>
      <c r="AY122" s="243" t="s">
        <v>137</v>
      </c>
    </row>
    <row r="123" s="1" customFormat="1" ht="16.5" customHeight="1">
      <c r="B123" s="45"/>
      <c r="C123" s="220" t="s">
        <v>221</v>
      </c>
      <c r="D123" s="220" t="s">
        <v>140</v>
      </c>
      <c r="E123" s="221" t="s">
        <v>632</v>
      </c>
      <c r="F123" s="222" t="s">
        <v>633</v>
      </c>
      <c r="G123" s="223" t="s">
        <v>345</v>
      </c>
      <c r="H123" s="224">
        <v>19</v>
      </c>
      <c r="I123" s="225"/>
      <c r="J123" s="226">
        <f>ROUND(I123*H123,2)</f>
        <v>0</v>
      </c>
      <c r="K123" s="222" t="s">
        <v>144</v>
      </c>
      <c r="L123" s="71"/>
      <c r="M123" s="227" t="s">
        <v>21</v>
      </c>
      <c r="N123" s="228" t="s">
        <v>44</v>
      </c>
      <c r="O123" s="46"/>
      <c r="P123" s="229">
        <f>O123*H123</f>
        <v>0</v>
      </c>
      <c r="Q123" s="229">
        <v>0</v>
      </c>
      <c r="R123" s="229">
        <f>Q123*H123</f>
        <v>0</v>
      </c>
      <c r="S123" s="229">
        <v>0.0030999999999999999</v>
      </c>
      <c r="T123" s="230">
        <f>S123*H123</f>
        <v>0.058900000000000001</v>
      </c>
      <c r="AR123" s="23" t="s">
        <v>233</v>
      </c>
      <c r="AT123" s="23" t="s">
        <v>140</v>
      </c>
      <c r="AU123" s="23" t="s">
        <v>146</v>
      </c>
      <c r="AY123" s="23" t="s">
        <v>137</v>
      </c>
      <c r="BE123" s="231">
        <f>IF(N123="základní",J123,0)</f>
        <v>0</v>
      </c>
      <c r="BF123" s="231">
        <f>IF(N123="snížená",J123,0)</f>
        <v>0</v>
      </c>
      <c r="BG123" s="231">
        <f>IF(N123="zákl. přenesená",J123,0)</f>
        <v>0</v>
      </c>
      <c r="BH123" s="231">
        <f>IF(N123="sníž. přenesená",J123,0)</f>
        <v>0</v>
      </c>
      <c r="BI123" s="231">
        <f>IF(N123="nulová",J123,0)</f>
        <v>0</v>
      </c>
      <c r="BJ123" s="23" t="s">
        <v>146</v>
      </c>
      <c r="BK123" s="231">
        <f>ROUND(I123*H123,2)</f>
        <v>0</v>
      </c>
      <c r="BL123" s="23" t="s">
        <v>233</v>
      </c>
      <c r="BM123" s="23" t="s">
        <v>634</v>
      </c>
    </row>
    <row r="124" s="11" customFormat="1">
      <c r="B124" s="232"/>
      <c r="C124" s="233"/>
      <c r="D124" s="234" t="s">
        <v>148</v>
      </c>
      <c r="E124" s="235" t="s">
        <v>21</v>
      </c>
      <c r="F124" s="236" t="s">
        <v>635</v>
      </c>
      <c r="G124" s="233"/>
      <c r="H124" s="237">
        <v>19</v>
      </c>
      <c r="I124" s="238"/>
      <c r="J124" s="233"/>
      <c r="K124" s="233"/>
      <c r="L124" s="239"/>
      <c r="M124" s="240"/>
      <c r="N124" s="241"/>
      <c r="O124" s="241"/>
      <c r="P124" s="241"/>
      <c r="Q124" s="241"/>
      <c r="R124" s="241"/>
      <c r="S124" s="241"/>
      <c r="T124" s="242"/>
      <c r="AT124" s="243" t="s">
        <v>148</v>
      </c>
      <c r="AU124" s="243" t="s">
        <v>146</v>
      </c>
      <c r="AV124" s="11" t="s">
        <v>146</v>
      </c>
      <c r="AW124" s="11" t="s">
        <v>35</v>
      </c>
      <c r="AX124" s="11" t="s">
        <v>80</v>
      </c>
      <c r="AY124" s="243" t="s">
        <v>137</v>
      </c>
    </row>
    <row r="125" s="1" customFormat="1" ht="16.5" customHeight="1">
      <c r="B125" s="45"/>
      <c r="C125" s="220" t="s">
        <v>10</v>
      </c>
      <c r="D125" s="220" t="s">
        <v>140</v>
      </c>
      <c r="E125" s="221" t="s">
        <v>636</v>
      </c>
      <c r="F125" s="222" t="s">
        <v>637</v>
      </c>
      <c r="G125" s="223" t="s">
        <v>240</v>
      </c>
      <c r="H125" s="224">
        <v>98.75</v>
      </c>
      <c r="I125" s="225"/>
      <c r="J125" s="226">
        <f>ROUND(I125*H125,2)</f>
        <v>0</v>
      </c>
      <c r="K125" s="222" t="s">
        <v>144</v>
      </c>
      <c r="L125" s="71"/>
      <c r="M125" s="227" t="s">
        <v>21</v>
      </c>
      <c r="N125" s="228" t="s">
        <v>44</v>
      </c>
      <c r="O125" s="46"/>
      <c r="P125" s="229">
        <f>O125*H125</f>
        <v>0</v>
      </c>
      <c r="Q125" s="229">
        <v>0</v>
      </c>
      <c r="R125" s="229">
        <f>Q125*H125</f>
        <v>0</v>
      </c>
      <c r="S125" s="229">
        <v>0</v>
      </c>
      <c r="T125" s="230">
        <f>S125*H125</f>
        <v>0</v>
      </c>
      <c r="AR125" s="23" t="s">
        <v>233</v>
      </c>
      <c r="AT125" s="23" t="s">
        <v>140</v>
      </c>
      <c r="AU125" s="23" t="s">
        <v>146</v>
      </c>
      <c r="AY125" s="23" t="s">
        <v>137</v>
      </c>
      <c r="BE125" s="231">
        <f>IF(N125="základní",J125,0)</f>
        <v>0</v>
      </c>
      <c r="BF125" s="231">
        <f>IF(N125="snížená",J125,0)</f>
        <v>0</v>
      </c>
      <c r="BG125" s="231">
        <f>IF(N125="zákl. přenesená",J125,0)</f>
        <v>0</v>
      </c>
      <c r="BH125" s="231">
        <f>IF(N125="sníž. přenesená",J125,0)</f>
        <v>0</v>
      </c>
      <c r="BI125" s="231">
        <f>IF(N125="nulová",J125,0)</f>
        <v>0</v>
      </c>
      <c r="BJ125" s="23" t="s">
        <v>146</v>
      </c>
      <c r="BK125" s="231">
        <f>ROUND(I125*H125,2)</f>
        <v>0</v>
      </c>
      <c r="BL125" s="23" t="s">
        <v>233</v>
      </c>
      <c r="BM125" s="23" t="s">
        <v>638</v>
      </c>
    </row>
    <row r="126" s="1" customFormat="1">
      <c r="B126" s="45"/>
      <c r="C126" s="73"/>
      <c r="D126" s="234" t="s">
        <v>164</v>
      </c>
      <c r="E126" s="73"/>
      <c r="F126" s="255" t="s">
        <v>639</v>
      </c>
      <c r="G126" s="73"/>
      <c r="H126" s="73"/>
      <c r="I126" s="190"/>
      <c r="J126" s="73"/>
      <c r="K126" s="73"/>
      <c r="L126" s="71"/>
      <c r="M126" s="256"/>
      <c r="N126" s="46"/>
      <c r="O126" s="46"/>
      <c r="P126" s="46"/>
      <c r="Q126" s="46"/>
      <c r="R126" s="46"/>
      <c r="S126" s="46"/>
      <c r="T126" s="94"/>
      <c r="AT126" s="23" t="s">
        <v>164</v>
      </c>
      <c r="AU126" s="23" t="s">
        <v>146</v>
      </c>
    </row>
    <row r="127" s="11" customFormat="1">
      <c r="B127" s="232"/>
      <c r="C127" s="233"/>
      <c r="D127" s="234" t="s">
        <v>148</v>
      </c>
      <c r="E127" s="235" t="s">
        <v>21</v>
      </c>
      <c r="F127" s="236" t="s">
        <v>640</v>
      </c>
      <c r="G127" s="233"/>
      <c r="H127" s="237">
        <v>98.75</v>
      </c>
      <c r="I127" s="238"/>
      <c r="J127" s="233"/>
      <c r="K127" s="233"/>
      <c r="L127" s="239"/>
      <c r="M127" s="240"/>
      <c r="N127" s="241"/>
      <c r="O127" s="241"/>
      <c r="P127" s="241"/>
      <c r="Q127" s="241"/>
      <c r="R127" s="241"/>
      <c r="S127" s="241"/>
      <c r="T127" s="242"/>
      <c r="AT127" s="243" t="s">
        <v>148</v>
      </c>
      <c r="AU127" s="243" t="s">
        <v>146</v>
      </c>
      <c r="AV127" s="11" t="s">
        <v>146</v>
      </c>
      <c r="AW127" s="11" t="s">
        <v>35</v>
      </c>
      <c r="AX127" s="11" t="s">
        <v>80</v>
      </c>
      <c r="AY127" s="243" t="s">
        <v>137</v>
      </c>
    </row>
    <row r="128" s="1" customFormat="1" ht="16.5" customHeight="1">
      <c r="B128" s="45"/>
      <c r="C128" s="220" t="s">
        <v>233</v>
      </c>
      <c r="D128" s="220" t="s">
        <v>140</v>
      </c>
      <c r="E128" s="221" t="s">
        <v>641</v>
      </c>
      <c r="F128" s="222" t="s">
        <v>642</v>
      </c>
      <c r="G128" s="223" t="s">
        <v>240</v>
      </c>
      <c r="H128" s="224">
        <v>20</v>
      </c>
      <c r="I128" s="225"/>
      <c r="J128" s="226">
        <f>ROUND(I128*H128,2)</f>
        <v>0</v>
      </c>
      <c r="K128" s="222" t="s">
        <v>318</v>
      </c>
      <c r="L128" s="71"/>
      <c r="M128" s="227" t="s">
        <v>21</v>
      </c>
      <c r="N128" s="228" t="s">
        <v>44</v>
      </c>
      <c r="O128" s="46"/>
      <c r="P128" s="229">
        <f>O128*H128</f>
        <v>0</v>
      </c>
      <c r="Q128" s="229">
        <v>0</v>
      </c>
      <c r="R128" s="229">
        <f>Q128*H128</f>
        <v>0</v>
      </c>
      <c r="S128" s="229">
        <v>0</v>
      </c>
      <c r="T128" s="230">
        <f>S128*H128</f>
        <v>0</v>
      </c>
      <c r="AR128" s="23" t="s">
        <v>233</v>
      </c>
      <c r="AT128" s="23" t="s">
        <v>140</v>
      </c>
      <c r="AU128" s="23" t="s">
        <v>146</v>
      </c>
      <c r="AY128" s="23" t="s">
        <v>137</v>
      </c>
      <c r="BE128" s="231">
        <f>IF(N128="základní",J128,0)</f>
        <v>0</v>
      </c>
      <c r="BF128" s="231">
        <f>IF(N128="snížená",J128,0)</f>
        <v>0</v>
      </c>
      <c r="BG128" s="231">
        <f>IF(N128="zákl. přenesená",J128,0)</f>
        <v>0</v>
      </c>
      <c r="BH128" s="231">
        <f>IF(N128="sníž. přenesená",J128,0)</f>
        <v>0</v>
      </c>
      <c r="BI128" s="231">
        <f>IF(N128="nulová",J128,0)</f>
        <v>0</v>
      </c>
      <c r="BJ128" s="23" t="s">
        <v>146</v>
      </c>
      <c r="BK128" s="231">
        <f>ROUND(I128*H128,2)</f>
        <v>0</v>
      </c>
      <c r="BL128" s="23" t="s">
        <v>233</v>
      </c>
      <c r="BM128" s="23" t="s">
        <v>643</v>
      </c>
    </row>
    <row r="129" s="11" customFormat="1">
      <c r="B129" s="232"/>
      <c r="C129" s="233"/>
      <c r="D129" s="234" t="s">
        <v>148</v>
      </c>
      <c r="E129" s="235" t="s">
        <v>21</v>
      </c>
      <c r="F129" s="236" t="s">
        <v>253</v>
      </c>
      <c r="G129" s="233"/>
      <c r="H129" s="237">
        <v>20</v>
      </c>
      <c r="I129" s="238"/>
      <c r="J129" s="233"/>
      <c r="K129" s="233"/>
      <c r="L129" s="239"/>
      <c r="M129" s="240"/>
      <c r="N129" s="241"/>
      <c r="O129" s="241"/>
      <c r="P129" s="241"/>
      <c r="Q129" s="241"/>
      <c r="R129" s="241"/>
      <c r="S129" s="241"/>
      <c r="T129" s="242"/>
      <c r="AT129" s="243" t="s">
        <v>148</v>
      </c>
      <c r="AU129" s="243" t="s">
        <v>146</v>
      </c>
      <c r="AV129" s="11" t="s">
        <v>146</v>
      </c>
      <c r="AW129" s="11" t="s">
        <v>35</v>
      </c>
      <c r="AX129" s="11" t="s">
        <v>80</v>
      </c>
      <c r="AY129" s="243" t="s">
        <v>137</v>
      </c>
    </row>
    <row r="130" s="1" customFormat="1" ht="25.5" customHeight="1">
      <c r="B130" s="45"/>
      <c r="C130" s="220" t="s">
        <v>237</v>
      </c>
      <c r="D130" s="220" t="s">
        <v>140</v>
      </c>
      <c r="E130" s="221" t="s">
        <v>644</v>
      </c>
      <c r="F130" s="222" t="s">
        <v>645</v>
      </c>
      <c r="G130" s="223" t="s">
        <v>261</v>
      </c>
      <c r="H130" s="224">
        <v>0.94599999999999995</v>
      </c>
      <c r="I130" s="225"/>
      <c r="J130" s="226">
        <f>ROUND(I130*H130,2)</f>
        <v>0</v>
      </c>
      <c r="K130" s="222" t="s">
        <v>144</v>
      </c>
      <c r="L130" s="71"/>
      <c r="M130" s="227" t="s">
        <v>21</v>
      </c>
      <c r="N130" s="228" t="s">
        <v>44</v>
      </c>
      <c r="O130" s="46"/>
      <c r="P130" s="229">
        <f>O130*H130</f>
        <v>0</v>
      </c>
      <c r="Q130" s="229">
        <v>0</v>
      </c>
      <c r="R130" s="229">
        <f>Q130*H130</f>
        <v>0</v>
      </c>
      <c r="S130" s="229">
        <v>0</v>
      </c>
      <c r="T130" s="230">
        <f>S130*H130</f>
        <v>0</v>
      </c>
      <c r="AR130" s="23" t="s">
        <v>233</v>
      </c>
      <c r="AT130" s="23" t="s">
        <v>140</v>
      </c>
      <c r="AU130" s="23" t="s">
        <v>146</v>
      </c>
      <c r="AY130" s="23" t="s">
        <v>137</v>
      </c>
      <c r="BE130" s="231">
        <f>IF(N130="základní",J130,0)</f>
        <v>0</v>
      </c>
      <c r="BF130" s="231">
        <f>IF(N130="snížená",J130,0)</f>
        <v>0</v>
      </c>
      <c r="BG130" s="231">
        <f>IF(N130="zákl. přenesená",J130,0)</f>
        <v>0</v>
      </c>
      <c r="BH130" s="231">
        <f>IF(N130="sníž. přenesená",J130,0)</f>
        <v>0</v>
      </c>
      <c r="BI130" s="231">
        <f>IF(N130="nulová",J130,0)</f>
        <v>0</v>
      </c>
      <c r="BJ130" s="23" t="s">
        <v>146</v>
      </c>
      <c r="BK130" s="231">
        <f>ROUND(I130*H130,2)</f>
        <v>0</v>
      </c>
      <c r="BL130" s="23" t="s">
        <v>233</v>
      </c>
      <c r="BM130" s="23" t="s">
        <v>646</v>
      </c>
    </row>
    <row r="131" s="1" customFormat="1" ht="38.25" customHeight="1">
      <c r="B131" s="45"/>
      <c r="C131" s="220" t="s">
        <v>243</v>
      </c>
      <c r="D131" s="220" t="s">
        <v>140</v>
      </c>
      <c r="E131" s="221" t="s">
        <v>647</v>
      </c>
      <c r="F131" s="222" t="s">
        <v>648</v>
      </c>
      <c r="G131" s="223" t="s">
        <v>261</v>
      </c>
      <c r="H131" s="224">
        <v>0.153</v>
      </c>
      <c r="I131" s="225"/>
      <c r="J131" s="226">
        <f>ROUND(I131*H131,2)</f>
        <v>0</v>
      </c>
      <c r="K131" s="222" t="s">
        <v>144</v>
      </c>
      <c r="L131" s="71"/>
      <c r="M131" s="227" t="s">
        <v>21</v>
      </c>
      <c r="N131" s="228" t="s">
        <v>44</v>
      </c>
      <c r="O131" s="46"/>
      <c r="P131" s="229">
        <f>O131*H131</f>
        <v>0</v>
      </c>
      <c r="Q131" s="229">
        <v>0</v>
      </c>
      <c r="R131" s="229">
        <f>Q131*H131</f>
        <v>0</v>
      </c>
      <c r="S131" s="229">
        <v>0</v>
      </c>
      <c r="T131" s="230">
        <f>S131*H131</f>
        <v>0</v>
      </c>
      <c r="AR131" s="23" t="s">
        <v>233</v>
      </c>
      <c r="AT131" s="23" t="s">
        <v>140</v>
      </c>
      <c r="AU131" s="23" t="s">
        <v>146</v>
      </c>
      <c r="AY131" s="23" t="s">
        <v>137</v>
      </c>
      <c r="BE131" s="231">
        <f>IF(N131="základní",J131,0)</f>
        <v>0</v>
      </c>
      <c r="BF131" s="231">
        <f>IF(N131="snížená",J131,0)</f>
        <v>0</v>
      </c>
      <c r="BG131" s="231">
        <f>IF(N131="zákl. přenesená",J131,0)</f>
        <v>0</v>
      </c>
      <c r="BH131" s="231">
        <f>IF(N131="sníž. přenesená",J131,0)</f>
        <v>0</v>
      </c>
      <c r="BI131" s="231">
        <f>IF(N131="nulová",J131,0)</f>
        <v>0</v>
      </c>
      <c r="BJ131" s="23" t="s">
        <v>146</v>
      </c>
      <c r="BK131" s="231">
        <f>ROUND(I131*H131,2)</f>
        <v>0</v>
      </c>
      <c r="BL131" s="23" t="s">
        <v>233</v>
      </c>
      <c r="BM131" s="23" t="s">
        <v>649</v>
      </c>
    </row>
    <row r="132" s="1" customFormat="1">
      <c r="B132" s="45"/>
      <c r="C132" s="73"/>
      <c r="D132" s="234" t="s">
        <v>164</v>
      </c>
      <c r="E132" s="73"/>
      <c r="F132" s="255" t="s">
        <v>326</v>
      </c>
      <c r="G132" s="73"/>
      <c r="H132" s="73"/>
      <c r="I132" s="190"/>
      <c r="J132" s="73"/>
      <c r="K132" s="73"/>
      <c r="L132" s="71"/>
      <c r="M132" s="256"/>
      <c r="N132" s="46"/>
      <c r="O132" s="46"/>
      <c r="P132" s="46"/>
      <c r="Q132" s="46"/>
      <c r="R132" s="46"/>
      <c r="S132" s="46"/>
      <c r="T132" s="94"/>
      <c r="AT132" s="23" t="s">
        <v>164</v>
      </c>
      <c r="AU132" s="23" t="s">
        <v>146</v>
      </c>
    </row>
    <row r="133" s="1" customFormat="1" ht="38.25" customHeight="1">
      <c r="B133" s="45"/>
      <c r="C133" s="220" t="s">
        <v>248</v>
      </c>
      <c r="D133" s="220" t="s">
        <v>140</v>
      </c>
      <c r="E133" s="221" t="s">
        <v>650</v>
      </c>
      <c r="F133" s="222" t="s">
        <v>651</v>
      </c>
      <c r="G133" s="223" t="s">
        <v>261</v>
      </c>
      <c r="H133" s="224">
        <v>0.153</v>
      </c>
      <c r="I133" s="225"/>
      <c r="J133" s="226">
        <f>ROUND(I133*H133,2)</f>
        <v>0</v>
      </c>
      <c r="K133" s="222" t="s">
        <v>144</v>
      </c>
      <c r="L133" s="71"/>
      <c r="M133" s="227" t="s">
        <v>21</v>
      </c>
      <c r="N133" s="228" t="s">
        <v>44</v>
      </c>
      <c r="O133" s="46"/>
      <c r="P133" s="229">
        <f>O133*H133</f>
        <v>0</v>
      </c>
      <c r="Q133" s="229">
        <v>0</v>
      </c>
      <c r="R133" s="229">
        <f>Q133*H133</f>
        <v>0</v>
      </c>
      <c r="S133" s="229">
        <v>0</v>
      </c>
      <c r="T133" s="230">
        <f>S133*H133</f>
        <v>0</v>
      </c>
      <c r="AR133" s="23" t="s">
        <v>233</v>
      </c>
      <c r="AT133" s="23" t="s">
        <v>140</v>
      </c>
      <c r="AU133" s="23" t="s">
        <v>146</v>
      </c>
      <c r="AY133" s="23" t="s">
        <v>137</v>
      </c>
      <c r="BE133" s="231">
        <f>IF(N133="základní",J133,0)</f>
        <v>0</v>
      </c>
      <c r="BF133" s="231">
        <f>IF(N133="snížená",J133,0)</f>
        <v>0</v>
      </c>
      <c r="BG133" s="231">
        <f>IF(N133="zákl. přenesená",J133,0)</f>
        <v>0</v>
      </c>
      <c r="BH133" s="231">
        <f>IF(N133="sníž. přenesená",J133,0)</f>
        <v>0</v>
      </c>
      <c r="BI133" s="231">
        <f>IF(N133="nulová",J133,0)</f>
        <v>0</v>
      </c>
      <c r="BJ133" s="23" t="s">
        <v>146</v>
      </c>
      <c r="BK133" s="231">
        <f>ROUND(I133*H133,2)</f>
        <v>0</v>
      </c>
      <c r="BL133" s="23" t="s">
        <v>233</v>
      </c>
      <c r="BM133" s="23" t="s">
        <v>652</v>
      </c>
    </row>
    <row r="134" s="1" customFormat="1">
      <c r="B134" s="45"/>
      <c r="C134" s="73"/>
      <c r="D134" s="234" t="s">
        <v>164</v>
      </c>
      <c r="E134" s="73"/>
      <c r="F134" s="255" t="s">
        <v>326</v>
      </c>
      <c r="G134" s="73"/>
      <c r="H134" s="73"/>
      <c r="I134" s="190"/>
      <c r="J134" s="73"/>
      <c r="K134" s="73"/>
      <c r="L134" s="71"/>
      <c r="M134" s="256"/>
      <c r="N134" s="46"/>
      <c r="O134" s="46"/>
      <c r="P134" s="46"/>
      <c r="Q134" s="46"/>
      <c r="R134" s="46"/>
      <c r="S134" s="46"/>
      <c r="T134" s="94"/>
      <c r="AT134" s="23" t="s">
        <v>164</v>
      </c>
      <c r="AU134" s="23" t="s">
        <v>146</v>
      </c>
    </row>
    <row r="135" s="1" customFormat="1" ht="38.25" customHeight="1">
      <c r="B135" s="45"/>
      <c r="C135" s="220" t="s">
        <v>253</v>
      </c>
      <c r="D135" s="220" t="s">
        <v>140</v>
      </c>
      <c r="E135" s="221" t="s">
        <v>653</v>
      </c>
      <c r="F135" s="222" t="s">
        <v>654</v>
      </c>
      <c r="G135" s="223" t="s">
        <v>261</v>
      </c>
      <c r="H135" s="224">
        <v>0.153</v>
      </c>
      <c r="I135" s="225"/>
      <c r="J135" s="226">
        <f>ROUND(I135*H135,2)</f>
        <v>0</v>
      </c>
      <c r="K135" s="222" t="s">
        <v>144</v>
      </c>
      <c r="L135" s="71"/>
      <c r="M135" s="227" t="s">
        <v>21</v>
      </c>
      <c r="N135" s="228" t="s">
        <v>44</v>
      </c>
      <c r="O135" s="46"/>
      <c r="P135" s="229">
        <f>O135*H135</f>
        <v>0</v>
      </c>
      <c r="Q135" s="229">
        <v>0</v>
      </c>
      <c r="R135" s="229">
        <f>Q135*H135</f>
        <v>0</v>
      </c>
      <c r="S135" s="229">
        <v>0</v>
      </c>
      <c r="T135" s="230">
        <f>S135*H135</f>
        <v>0</v>
      </c>
      <c r="AR135" s="23" t="s">
        <v>233</v>
      </c>
      <c r="AT135" s="23" t="s">
        <v>140</v>
      </c>
      <c r="AU135" s="23" t="s">
        <v>146</v>
      </c>
      <c r="AY135" s="23" t="s">
        <v>137</v>
      </c>
      <c r="BE135" s="231">
        <f>IF(N135="základní",J135,0)</f>
        <v>0</v>
      </c>
      <c r="BF135" s="231">
        <f>IF(N135="snížená",J135,0)</f>
        <v>0</v>
      </c>
      <c r="BG135" s="231">
        <f>IF(N135="zákl. přenesená",J135,0)</f>
        <v>0</v>
      </c>
      <c r="BH135" s="231">
        <f>IF(N135="sníž. přenesená",J135,0)</f>
        <v>0</v>
      </c>
      <c r="BI135" s="231">
        <f>IF(N135="nulová",J135,0)</f>
        <v>0</v>
      </c>
      <c r="BJ135" s="23" t="s">
        <v>146</v>
      </c>
      <c r="BK135" s="231">
        <f>ROUND(I135*H135,2)</f>
        <v>0</v>
      </c>
      <c r="BL135" s="23" t="s">
        <v>233</v>
      </c>
      <c r="BM135" s="23" t="s">
        <v>655</v>
      </c>
    </row>
    <row r="136" s="1" customFormat="1">
      <c r="B136" s="45"/>
      <c r="C136" s="73"/>
      <c r="D136" s="234" t="s">
        <v>164</v>
      </c>
      <c r="E136" s="73"/>
      <c r="F136" s="255" t="s">
        <v>326</v>
      </c>
      <c r="G136" s="73"/>
      <c r="H136" s="73"/>
      <c r="I136" s="190"/>
      <c r="J136" s="73"/>
      <c r="K136" s="73"/>
      <c r="L136" s="71"/>
      <c r="M136" s="256"/>
      <c r="N136" s="46"/>
      <c r="O136" s="46"/>
      <c r="P136" s="46"/>
      <c r="Q136" s="46"/>
      <c r="R136" s="46"/>
      <c r="S136" s="46"/>
      <c r="T136" s="94"/>
      <c r="AT136" s="23" t="s">
        <v>164</v>
      </c>
      <c r="AU136" s="23" t="s">
        <v>146</v>
      </c>
    </row>
    <row r="137" s="1" customFormat="1" ht="38.25" customHeight="1">
      <c r="B137" s="45"/>
      <c r="C137" s="220" t="s">
        <v>9</v>
      </c>
      <c r="D137" s="220" t="s">
        <v>140</v>
      </c>
      <c r="E137" s="221" t="s">
        <v>656</v>
      </c>
      <c r="F137" s="222" t="s">
        <v>657</v>
      </c>
      <c r="G137" s="223" t="s">
        <v>261</v>
      </c>
      <c r="H137" s="224">
        <v>3.0600000000000001</v>
      </c>
      <c r="I137" s="225"/>
      <c r="J137" s="226">
        <f>ROUND(I137*H137,2)</f>
        <v>0</v>
      </c>
      <c r="K137" s="222" t="s">
        <v>144</v>
      </c>
      <c r="L137" s="71"/>
      <c r="M137" s="227" t="s">
        <v>21</v>
      </c>
      <c r="N137" s="228" t="s">
        <v>44</v>
      </c>
      <c r="O137" s="46"/>
      <c r="P137" s="229">
        <f>O137*H137</f>
        <v>0</v>
      </c>
      <c r="Q137" s="229">
        <v>0</v>
      </c>
      <c r="R137" s="229">
        <f>Q137*H137</f>
        <v>0</v>
      </c>
      <c r="S137" s="229">
        <v>0</v>
      </c>
      <c r="T137" s="230">
        <f>S137*H137</f>
        <v>0</v>
      </c>
      <c r="AR137" s="23" t="s">
        <v>233</v>
      </c>
      <c r="AT137" s="23" t="s">
        <v>140</v>
      </c>
      <c r="AU137" s="23" t="s">
        <v>146</v>
      </c>
      <c r="AY137" s="23" t="s">
        <v>137</v>
      </c>
      <c r="BE137" s="231">
        <f>IF(N137="základní",J137,0)</f>
        <v>0</v>
      </c>
      <c r="BF137" s="231">
        <f>IF(N137="snížená",J137,0)</f>
        <v>0</v>
      </c>
      <c r="BG137" s="231">
        <f>IF(N137="zákl. přenesená",J137,0)</f>
        <v>0</v>
      </c>
      <c r="BH137" s="231">
        <f>IF(N137="sníž. přenesená",J137,0)</f>
        <v>0</v>
      </c>
      <c r="BI137" s="231">
        <f>IF(N137="nulová",J137,0)</f>
        <v>0</v>
      </c>
      <c r="BJ137" s="23" t="s">
        <v>146</v>
      </c>
      <c r="BK137" s="231">
        <f>ROUND(I137*H137,2)</f>
        <v>0</v>
      </c>
      <c r="BL137" s="23" t="s">
        <v>233</v>
      </c>
      <c r="BM137" s="23" t="s">
        <v>658</v>
      </c>
    </row>
    <row r="138" s="1" customFormat="1">
      <c r="B138" s="45"/>
      <c r="C138" s="73"/>
      <c r="D138" s="234" t="s">
        <v>164</v>
      </c>
      <c r="E138" s="73"/>
      <c r="F138" s="255" t="s">
        <v>326</v>
      </c>
      <c r="G138" s="73"/>
      <c r="H138" s="73"/>
      <c r="I138" s="190"/>
      <c r="J138" s="73"/>
      <c r="K138" s="73"/>
      <c r="L138" s="71"/>
      <c r="M138" s="256"/>
      <c r="N138" s="46"/>
      <c r="O138" s="46"/>
      <c r="P138" s="46"/>
      <c r="Q138" s="46"/>
      <c r="R138" s="46"/>
      <c r="S138" s="46"/>
      <c r="T138" s="94"/>
      <c r="AT138" s="23" t="s">
        <v>164</v>
      </c>
      <c r="AU138" s="23" t="s">
        <v>146</v>
      </c>
    </row>
    <row r="139" s="11" customFormat="1">
      <c r="B139" s="232"/>
      <c r="C139" s="233"/>
      <c r="D139" s="234" t="s">
        <v>148</v>
      </c>
      <c r="E139" s="233"/>
      <c r="F139" s="236" t="s">
        <v>659</v>
      </c>
      <c r="G139" s="233"/>
      <c r="H139" s="237">
        <v>3.0600000000000001</v>
      </c>
      <c r="I139" s="238"/>
      <c r="J139" s="233"/>
      <c r="K139" s="233"/>
      <c r="L139" s="239"/>
      <c r="M139" s="240"/>
      <c r="N139" s="241"/>
      <c r="O139" s="241"/>
      <c r="P139" s="241"/>
      <c r="Q139" s="241"/>
      <c r="R139" s="241"/>
      <c r="S139" s="241"/>
      <c r="T139" s="242"/>
      <c r="AT139" s="243" t="s">
        <v>148</v>
      </c>
      <c r="AU139" s="243" t="s">
        <v>146</v>
      </c>
      <c r="AV139" s="11" t="s">
        <v>146</v>
      </c>
      <c r="AW139" s="11" t="s">
        <v>6</v>
      </c>
      <c r="AX139" s="11" t="s">
        <v>80</v>
      </c>
      <c r="AY139" s="243" t="s">
        <v>137</v>
      </c>
    </row>
    <row r="140" s="10" customFormat="1" ht="29.88" customHeight="1">
      <c r="B140" s="204"/>
      <c r="C140" s="205"/>
      <c r="D140" s="206" t="s">
        <v>71</v>
      </c>
      <c r="E140" s="218" t="s">
        <v>660</v>
      </c>
      <c r="F140" s="218" t="s">
        <v>661</v>
      </c>
      <c r="G140" s="205"/>
      <c r="H140" s="205"/>
      <c r="I140" s="208"/>
      <c r="J140" s="219">
        <f>BK140</f>
        <v>0</v>
      </c>
      <c r="K140" s="205"/>
      <c r="L140" s="210"/>
      <c r="M140" s="211"/>
      <c r="N140" s="212"/>
      <c r="O140" s="212"/>
      <c r="P140" s="213">
        <f>SUM(P141:P188)</f>
        <v>0</v>
      </c>
      <c r="Q140" s="212"/>
      <c r="R140" s="213">
        <f>SUM(R141:R188)</f>
        <v>0.37212999999999996</v>
      </c>
      <c r="S140" s="212"/>
      <c r="T140" s="214">
        <f>SUM(T141:T188)</f>
        <v>0.1065</v>
      </c>
      <c r="AR140" s="215" t="s">
        <v>146</v>
      </c>
      <c r="AT140" s="216" t="s">
        <v>71</v>
      </c>
      <c r="AU140" s="216" t="s">
        <v>80</v>
      </c>
      <c r="AY140" s="215" t="s">
        <v>137</v>
      </c>
      <c r="BK140" s="217">
        <f>SUM(BK141:BK188)</f>
        <v>0</v>
      </c>
    </row>
    <row r="141" s="1" customFormat="1" ht="16.5" customHeight="1">
      <c r="B141" s="45"/>
      <c r="C141" s="220" t="s">
        <v>264</v>
      </c>
      <c r="D141" s="220" t="s">
        <v>140</v>
      </c>
      <c r="E141" s="221" t="s">
        <v>662</v>
      </c>
      <c r="F141" s="222" t="s">
        <v>663</v>
      </c>
      <c r="G141" s="223" t="s">
        <v>240</v>
      </c>
      <c r="H141" s="224">
        <v>50</v>
      </c>
      <c r="I141" s="225"/>
      <c r="J141" s="226">
        <f>ROUND(I141*H141,2)</f>
        <v>0</v>
      </c>
      <c r="K141" s="222" t="s">
        <v>144</v>
      </c>
      <c r="L141" s="71"/>
      <c r="M141" s="227" t="s">
        <v>21</v>
      </c>
      <c r="N141" s="228" t="s">
        <v>44</v>
      </c>
      <c r="O141" s="46"/>
      <c r="P141" s="229">
        <f>O141*H141</f>
        <v>0</v>
      </c>
      <c r="Q141" s="229">
        <v>0</v>
      </c>
      <c r="R141" s="229">
        <f>Q141*H141</f>
        <v>0</v>
      </c>
      <c r="S141" s="229">
        <v>0.0021299999999999999</v>
      </c>
      <c r="T141" s="230">
        <f>S141*H141</f>
        <v>0.1065</v>
      </c>
      <c r="AR141" s="23" t="s">
        <v>233</v>
      </c>
      <c r="AT141" s="23" t="s">
        <v>140</v>
      </c>
      <c r="AU141" s="23" t="s">
        <v>146</v>
      </c>
      <c r="AY141" s="23" t="s">
        <v>137</v>
      </c>
      <c r="BE141" s="231">
        <f>IF(N141="základní",J141,0)</f>
        <v>0</v>
      </c>
      <c r="BF141" s="231">
        <f>IF(N141="snížená",J141,0)</f>
        <v>0</v>
      </c>
      <c r="BG141" s="231">
        <f>IF(N141="zákl. přenesená",J141,0)</f>
        <v>0</v>
      </c>
      <c r="BH141" s="231">
        <f>IF(N141="sníž. přenesená",J141,0)</f>
        <v>0</v>
      </c>
      <c r="BI141" s="231">
        <f>IF(N141="nulová",J141,0)</f>
        <v>0</v>
      </c>
      <c r="BJ141" s="23" t="s">
        <v>146</v>
      </c>
      <c r="BK141" s="231">
        <f>ROUND(I141*H141,2)</f>
        <v>0</v>
      </c>
      <c r="BL141" s="23" t="s">
        <v>233</v>
      </c>
      <c r="BM141" s="23" t="s">
        <v>664</v>
      </c>
    </row>
    <row r="142" s="11" customFormat="1">
      <c r="B142" s="232"/>
      <c r="C142" s="233"/>
      <c r="D142" s="234" t="s">
        <v>148</v>
      </c>
      <c r="E142" s="235" t="s">
        <v>21</v>
      </c>
      <c r="F142" s="236" t="s">
        <v>412</v>
      </c>
      <c r="G142" s="233"/>
      <c r="H142" s="237">
        <v>50</v>
      </c>
      <c r="I142" s="238"/>
      <c r="J142" s="233"/>
      <c r="K142" s="233"/>
      <c r="L142" s="239"/>
      <c r="M142" s="240"/>
      <c r="N142" s="241"/>
      <c r="O142" s="241"/>
      <c r="P142" s="241"/>
      <c r="Q142" s="241"/>
      <c r="R142" s="241"/>
      <c r="S142" s="241"/>
      <c r="T142" s="242"/>
      <c r="AT142" s="243" t="s">
        <v>148</v>
      </c>
      <c r="AU142" s="243" t="s">
        <v>146</v>
      </c>
      <c r="AV142" s="11" t="s">
        <v>146</v>
      </c>
      <c r="AW142" s="11" t="s">
        <v>35</v>
      </c>
      <c r="AX142" s="11" t="s">
        <v>80</v>
      </c>
      <c r="AY142" s="243" t="s">
        <v>137</v>
      </c>
    </row>
    <row r="143" s="1" customFormat="1" ht="25.5" customHeight="1">
      <c r="B143" s="45"/>
      <c r="C143" s="220" t="s">
        <v>269</v>
      </c>
      <c r="D143" s="220" t="s">
        <v>140</v>
      </c>
      <c r="E143" s="221" t="s">
        <v>665</v>
      </c>
      <c r="F143" s="222" t="s">
        <v>666</v>
      </c>
      <c r="G143" s="223" t="s">
        <v>240</v>
      </c>
      <c r="H143" s="224">
        <v>40</v>
      </c>
      <c r="I143" s="225"/>
      <c r="J143" s="226">
        <f>ROUND(I143*H143,2)</f>
        <v>0</v>
      </c>
      <c r="K143" s="222" t="s">
        <v>144</v>
      </c>
      <c r="L143" s="71"/>
      <c r="M143" s="227" t="s">
        <v>21</v>
      </c>
      <c r="N143" s="228" t="s">
        <v>44</v>
      </c>
      <c r="O143" s="46"/>
      <c r="P143" s="229">
        <f>O143*H143</f>
        <v>0</v>
      </c>
      <c r="Q143" s="229">
        <v>0.00033</v>
      </c>
      <c r="R143" s="229">
        <f>Q143*H143</f>
        <v>0.0132</v>
      </c>
      <c r="S143" s="229">
        <v>0</v>
      </c>
      <c r="T143" s="230">
        <f>S143*H143</f>
        <v>0</v>
      </c>
      <c r="AR143" s="23" t="s">
        <v>233</v>
      </c>
      <c r="AT143" s="23" t="s">
        <v>140</v>
      </c>
      <c r="AU143" s="23" t="s">
        <v>146</v>
      </c>
      <c r="AY143" s="23" t="s">
        <v>137</v>
      </c>
      <c r="BE143" s="231">
        <f>IF(N143="základní",J143,0)</f>
        <v>0</v>
      </c>
      <c r="BF143" s="231">
        <f>IF(N143="snížená",J143,0)</f>
        <v>0</v>
      </c>
      <c r="BG143" s="231">
        <f>IF(N143="zákl. přenesená",J143,0)</f>
        <v>0</v>
      </c>
      <c r="BH143" s="231">
        <f>IF(N143="sníž. přenesená",J143,0)</f>
        <v>0</v>
      </c>
      <c r="BI143" s="231">
        <f>IF(N143="nulová",J143,0)</f>
        <v>0</v>
      </c>
      <c r="BJ143" s="23" t="s">
        <v>146</v>
      </c>
      <c r="BK143" s="231">
        <f>ROUND(I143*H143,2)</f>
        <v>0</v>
      </c>
      <c r="BL143" s="23" t="s">
        <v>233</v>
      </c>
      <c r="BM143" s="23" t="s">
        <v>667</v>
      </c>
    </row>
    <row r="144" s="1" customFormat="1">
      <c r="B144" s="45"/>
      <c r="C144" s="73"/>
      <c r="D144" s="234" t="s">
        <v>164</v>
      </c>
      <c r="E144" s="73"/>
      <c r="F144" s="255" t="s">
        <v>668</v>
      </c>
      <c r="G144" s="73"/>
      <c r="H144" s="73"/>
      <c r="I144" s="190"/>
      <c r="J144" s="73"/>
      <c r="K144" s="73"/>
      <c r="L144" s="71"/>
      <c r="M144" s="256"/>
      <c r="N144" s="46"/>
      <c r="O144" s="46"/>
      <c r="P144" s="46"/>
      <c r="Q144" s="46"/>
      <c r="R144" s="46"/>
      <c r="S144" s="46"/>
      <c r="T144" s="94"/>
      <c r="AT144" s="23" t="s">
        <v>164</v>
      </c>
      <c r="AU144" s="23" t="s">
        <v>146</v>
      </c>
    </row>
    <row r="145" s="11" customFormat="1">
      <c r="B145" s="232"/>
      <c r="C145" s="233"/>
      <c r="D145" s="234" t="s">
        <v>148</v>
      </c>
      <c r="E145" s="235" t="s">
        <v>21</v>
      </c>
      <c r="F145" s="236" t="s">
        <v>247</v>
      </c>
      <c r="G145" s="233"/>
      <c r="H145" s="237">
        <v>40</v>
      </c>
      <c r="I145" s="238"/>
      <c r="J145" s="233"/>
      <c r="K145" s="233"/>
      <c r="L145" s="239"/>
      <c r="M145" s="240"/>
      <c r="N145" s="241"/>
      <c r="O145" s="241"/>
      <c r="P145" s="241"/>
      <c r="Q145" s="241"/>
      <c r="R145" s="241"/>
      <c r="S145" s="241"/>
      <c r="T145" s="242"/>
      <c r="AT145" s="243" t="s">
        <v>148</v>
      </c>
      <c r="AU145" s="243" t="s">
        <v>146</v>
      </c>
      <c r="AV145" s="11" t="s">
        <v>146</v>
      </c>
      <c r="AW145" s="11" t="s">
        <v>35</v>
      </c>
      <c r="AX145" s="11" t="s">
        <v>80</v>
      </c>
      <c r="AY145" s="243" t="s">
        <v>137</v>
      </c>
    </row>
    <row r="146" s="1" customFormat="1" ht="16.5" customHeight="1">
      <c r="B146" s="45"/>
      <c r="C146" s="267" t="s">
        <v>274</v>
      </c>
      <c r="D146" s="267" t="s">
        <v>314</v>
      </c>
      <c r="E146" s="268" t="s">
        <v>669</v>
      </c>
      <c r="F146" s="269" t="s">
        <v>670</v>
      </c>
      <c r="G146" s="270" t="s">
        <v>240</v>
      </c>
      <c r="H146" s="271">
        <v>40</v>
      </c>
      <c r="I146" s="272"/>
      <c r="J146" s="273">
        <f>ROUND(I146*H146,2)</f>
        <v>0</v>
      </c>
      <c r="K146" s="269" t="s">
        <v>144</v>
      </c>
      <c r="L146" s="274"/>
      <c r="M146" s="275" t="s">
        <v>21</v>
      </c>
      <c r="N146" s="276" t="s">
        <v>44</v>
      </c>
      <c r="O146" s="46"/>
      <c r="P146" s="229">
        <f>O146*H146</f>
        <v>0</v>
      </c>
      <c r="Q146" s="229">
        <v>0.0050400000000000002</v>
      </c>
      <c r="R146" s="229">
        <f>Q146*H146</f>
        <v>0.2016</v>
      </c>
      <c r="S146" s="229">
        <v>0</v>
      </c>
      <c r="T146" s="230">
        <f>S146*H146</f>
        <v>0</v>
      </c>
      <c r="AR146" s="23" t="s">
        <v>319</v>
      </c>
      <c r="AT146" s="23" t="s">
        <v>314</v>
      </c>
      <c r="AU146" s="23" t="s">
        <v>146</v>
      </c>
      <c r="AY146" s="23" t="s">
        <v>137</v>
      </c>
      <c r="BE146" s="231">
        <f>IF(N146="základní",J146,0)</f>
        <v>0</v>
      </c>
      <c r="BF146" s="231">
        <f>IF(N146="snížená",J146,0)</f>
        <v>0</v>
      </c>
      <c r="BG146" s="231">
        <f>IF(N146="zákl. přenesená",J146,0)</f>
        <v>0</v>
      </c>
      <c r="BH146" s="231">
        <f>IF(N146="sníž. přenesená",J146,0)</f>
        <v>0</v>
      </c>
      <c r="BI146" s="231">
        <f>IF(N146="nulová",J146,0)</f>
        <v>0</v>
      </c>
      <c r="BJ146" s="23" t="s">
        <v>146</v>
      </c>
      <c r="BK146" s="231">
        <f>ROUND(I146*H146,2)</f>
        <v>0</v>
      </c>
      <c r="BL146" s="23" t="s">
        <v>233</v>
      </c>
      <c r="BM146" s="23" t="s">
        <v>671</v>
      </c>
    </row>
    <row r="147" s="1" customFormat="1" ht="25.5" customHeight="1">
      <c r="B147" s="45"/>
      <c r="C147" s="220" t="s">
        <v>282</v>
      </c>
      <c r="D147" s="220" t="s">
        <v>140</v>
      </c>
      <c r="E147" s="221" t="s">
        <v>672</v>
      </c>
      <c r="F147" s="222" t="s">
        <v>673</v>
      </c>
      <c r="G147" s="223" t="s">
        <v>240</v>
      </c>
      <c r="H147" s="224">
        <v>120</v>
      </c>
      <c r="I147" s="225"/>
      <c r="J147" s="226">
        <f>ROUND(I147*H147,2)</f>
        <v>0</v>
      </c>
      <c r="K147" s="222" t="s">
        <v>144</v>
      </c>
      <c r="L147" s="71"/>
      <c r="M147" s="227" t="s">
        <v>21</v>
      </c>
      <c r="N147" s="228" t="s">
        <v>44</v>
      </c>
      <c r="O147" s="46"/>
      <c r="P147" s="229">
        <f>O147*H147</f>
        <v>0</v>
      </c>
      <c r="Q147" s="229">
        <v>0.00042000000000000002</v>
      </c>
      <c r="R147" s="229">
        <f>Q147*H147</f>
        <v>0.0504</v>
      </c>
      <c r="S147" s="229">
        <v>0</v>
      </c>
      <c r="T147" s="230">
        <f>S147*H147</f>
        <v>0</v>
      </c>
      <c r="AR147" s="23" t="s">
        <v>233</v>
      </c>
      <c r="AT147" s="23" t="s">
        <v>140</v>
      </c>
      <c r="AU147" s="23" t="s">
        <v>146</v>
      </c>
      <c r="AY147" s="23" t="s">
        <v>137</v>
      </c>
      <c r="BE147" s="231">
        <f>IF(N147="základní",J147,0)</f>
        <v>0</v>
      </c>
      <c r="BF147" s="231">
        <f>IF(N147="snížená",J147,0)</f>
        <v>0</v>
      </c>
      <c r="BG147" s="231">
        <f>IF(N147="zákl. přenesená",J147,0)</f>
        <v>0</v>
      </c>
      <c r="BH147" s="231">
        <f>IF(N147="sníž. přenesená",J147,0)</f>
        <v>0</v>
      </c>
      <c r="BI147" s="231">
        <f>IF(N147="nulová",J147,0)</f>
        <v>0</v>
      </c>
      <c r="BJ147" s="23" t="s">
        <v>146</v>
      </c>
      <c r="BK147" s="231">
        <f>ROUND(I147*H147,2)</f>
        <v>0</v>
      </c>
      <c r="BL147" s="23" t="s">
        <v>233</v>
      </c>
      <c r="BM147" s="23" t="s">
        <v>674</v>
      </c>
    </row>
    <row r="148" s="1" customFormat="1">
      <c r="B148" s="45"/>
      <c r="C148" s="73"/>
      <c r="D148" s="234" t="s">
        <v>164</v>
      </c>
      <c r="E148" s="73"/>
      <c r="F148" s="255" t="s">
        <v>668</v>
      </c>
      <c r="G148" s="73"/>
      <c r="H148" s="73"/>
      <c r="I148" s="190"/>
      <c r="J148" s="73"/>
      <c r="K148" s="73"/>
      <c r="L148" s="71"/>
      <c r="M148" s="256"/>
      <c r="N148" s="46"/>
      <c r="O148" s="46"/>
      <c r="P148" s="46"/>
      <c r="Q148" s="46"/>
      <c r="R148" s="46"/>
      <c r="S148" s="46"/>
      <c r="T148" s="94"/>
      <c r="AT148" s="23" t="s">
        <v>164</v>
      </c>
      <c r="AU148" s="23" t="s">
        <v>146</v>
      </c>
    </row>
    <row r="149" s="11" customFormat="1">
      <c r="B149" s="232"/>
      <c r="C149" s="233"/>
      <c r="D149" s="234" t="s">
        <v>148</v>
      </c>
      <c r="E149" s="235" t="s">
        <v>21</v>
      </c>
      <c r="F149" s="236" t="s">
        <v>675</v>
      </c>
      <c r="G149" s="233"/>
      <c r="H149" s="237">
        <v>120</v>
      </c>
      <c r="I149" s="238"/>
      <c r="J149" s="233"/>
      <c r="K149" s="233"/>
      <c r="L149" s="239"/>
      <c r="M149" s="240"/>
      <c r="N149" s="241"/>
      <c r="O149" s="241"/>
      <c r="P149" s="241"/>
      <c r="Q149" s="241"/>
      <c r="R149" s="241"/>
      <c r="S149" s="241"/>
      <c r="T149" s="242"/>
      <c r="AT149" s="243" t="s">
        <v>148</v>
      </c>
      <c r="AU149" s="243" t="s">
        <v>146</v>
      </c>
      <c r="AV149" s="11" t="s">
        <v>146</v>
      </c>
      <c r="AW149" s="11" t="s">
        <v>35</v>
      </c>
      <c r="AX149" s="11" t="s">
        <v>80</v>
      </c>
      <c r="AY149" s="243" t="s">
        <v>137</v>
      </c>
    </row>
    <row r="150" s="1" customFormat="1" ht="16.5" customHeight="1">
      <c r="B150" s="45"/>
      <c r="C150" s="267" t="s">
        <v>287</v>
      </c>
      <c r="D150" s="267" t="s">
        <v>314</v>
      </c>
      <c r="E150" s="268" t="s">
        <v>676</v>
      </c>
      <c r="F150" s="269" t="s">
        <v>677</v>
      </c>
      <c r="G150" s="270" t="s">
        <v>240</v>
      </c>
      <c r="H150" s="271">
        <v>120</v>
      </c>
      <c r="I150" s="272"/>
      <c r="J150" s="273">
        <f>ROUND(I150*H150,2)</f>
        <v>0</v>
      </c>
      <c r="K150" s="269" t="s">
        <v>144</v>
      </c>
      <c r="L150" s="274"/>
      <c r="M150" s="275" t="s">
        <v>21</v>
      </c>
      <c r="N150" s="276" t="s">
        <v>44</v>
      </c>
      <c r="O150" s="46"/>
      <c r="P150" s="229">
        <f>O150*H150</f>
        <v>0</v>
      </c>
      <c r="Q150" s="229">
        <v>0.00027</v>
      </c>
      <c r="R150" s="229">
        <f>Q150*H150</f>
        <v>0.032399999999999998</v>
      </c>
      <c r="S150" s="229">
        <v>0</v>
      </c>
      <c r="T150" s="230">
        <f>S150*H150</f>
        <v>0</v>
      </c>
      <c r="AR150" s="23" t="s">
        <v>319</v>
      </c>
      <c r="AT150" s="23" t="s">
        <v>314</v>
      </c>
      <c r="AU150" s="23" t="s">
        <v>146</v>
      </c>
      <c r="AY150" s="23" t="s">
        <v>137</v>
      </c>
      <c r="BE150" s="231">
        <f>IF(N150="základní",J150,0)</f>
        <v>0</v>
      </c>
      <c r="BF150" s="231">
        <f>IF(N150="snížená",J150,0)</f>
        <v>0</v>
      </c>
      <c r="BG150" s="231">
        <f>IF(N150="zákl. přenesená",J150,0)</f>
        <v>0</v>
      </c>
      <c r="BH150" s="231">
        <f>IF(N150="sníž. přenesená",J150,0)</f>
        <v>0</v>
      </c>
      <c r="BI150" s="231">
        <f>IF(N150="nulová",J150,0)</f>
        <v>0</v>
      </c>
      <c r="BJ150" s="23" t="s">
        <v>146</v>
      </c>
      <c r="BK150" s="231">
        <f>ROUND(I150*H150,2)</f>
        <v>0</v>
      </c>
      <c r="BL150" s="23" t="s">
        <v>233</v>
      </c>
      <c r="BM150" s="23" t="s">
        <v>678</v>
      </c>
    </row>
    <row r="151" s="1" customFormat="1" ht="25.5" customHeight="1">
      <c r="B151" s="45"/>
      <c r="C151" s="220" t="s">
        <v>291</v>
      </c>
      <c r="D151" s="220" t="s">
        <v>140</v>
      </c>
      <c r="E151" s="221" t="s">
        <v>679</v>
      </c>
      <c r="F151" s="222" t="s">
        <v>680</v>
      </c>
      <c r="G151" s="223" t="s">
        <v>681</v>
      </c>
      <c r="H151" s="224">
        <v>8</v>
      </c>
      <c r="I151" s="225"/>
      <c r="J151" s="226">
        <f>ROUND(I151*H151,2)</f>
        <v>0</v>
      </c>
      <c r="K151" s="222" t="s">
        <v>144</v>
      </c>
      <c r="L151" s="71"/>
      <c r="M151" s="227" t="s">
        <v>21</v>
      </c>
      <c r="N151" s="228" t="s">
        <v>44</v>
      </c>
      <c r="O151" s="46"/>
      <c r="P151" s="229">
        <f>O151*H151</f>
        <v>0</v>
      </c>
      <c r="Q151" s="229">
        <v>0</v>
      </c>
      <c r="R151" s="229">
        <f>Q151*H151</f>
        <v>0</v>
      </c>
      <c r="S151" s="229">
        <v>0</v>
      </c>
      <c r="T151" s="230">
        <f>S151*H151</f>
        <v>0</v>
      </c>
      <c r="AR151" s="23" t="s">
        <v>233</v>
      </c>
      <c r="AT151" s="23" t="s">
        <v>140</v>
      </c>
      <c r="AU151" s="23" t="s">
        <v>146</v>
      </c>
      <c r="AY151" s="23" t="s">
        <v>137</v>
      </c>
      <c r="BE151" s="231">
        <f>IF(N151="základní",J151,0)</f>
        <v>0</v>
      </c>
      <c r="BF151" s="231">
        <f>IF(N151="snížená",J151,0)</f>
        <v>0</v>
      </c>
      <c r="BG151" s="231">
        <f>IF(N151="zákl. přenesená",J151,0)</f>
        <v>0</v>
      </c>
      <c r="BH151" s="231">
        <f>IF(N151="sníž. přenesená",J151,0)</f>
        <v>0</v>
      </c>
      <c r="BI151" s="231">
        <f>IF(N151="nulová",J151,0)</f>
        <v>0</v>
      </c>
      <c r="BJ151" s="23" t="s">
        <v>146</v>
      </c>
      <c r="BK151" s="231">
        <f>ROUND(I151*H151,2)</f>
        <v>0</v>
      </c>
      <c r="BL151" s="23" t="s">
        <v>233</v>
      </c>
      <c r="BM151" s="23" t="s">
        <v>682</v>
      </c>
    </row>
    <row r="152" s="1" customFormat="1">
      <c r="B152" s="45"/>
      <c r="C152" s="73"/>
      <c r="D152" s="234" t="s">
        <v>164</v>
      </c>
      <c r="E152" s="73"/>
      <c r="F152" s="255" t="s">
        <v>683</v>
      </c>
      <c r="G152" s="73"/>
      <c r="H152" s="73"/>
      <c r="I152" s="190"/>
      <c r="J152" s="73"/>
      <c r="K152" s="73"/>
      <c r="L152" s="71"/>
      <c r="M152" s="256"/>
      <c r="N152" s="46"/>
      <c r="O152" s="46"/>
      <c r="P152" s="46"/>
      <c r="Q152" s="46"/>
      <c r="R152" s="46"/>
      <c r="S152" s="46"/>
      <c r="T152" s="94"/>
      <c r="AT152" s="23" t="s">
        <v>164</v>
      </c>
      <c r="AU152" s="23" t="s">
        <v>146</v>
      </c>
    </row>
    <row r="153" s="11" customFormat="1">
      <c r="B153" s="232"/>
      <c r="C153" s="233"/>
      <c r="D153" s="234" t="s">
        <v>148</v>
      </c>
      <c r="E153" s="235" t="s">
        <v>21</v>
      </c>
      <c r="F153" s="236" t="s">
        <v>615</v>
      </c>
      <c r="G153" s="233"/>
      <c r="H153" s="237">
        <v>8</v>
      </c>
      <c r="I153" s="238"/>
      <c r="J153" s="233"/>
      <c r="K153" s="233"/>
      <c r="L153" s="239"/>
      <c r="M153" s="240"/>
      <c r="N153" s="241"/>
      <c r="O153" s="241"/>
      <c r="P153" s="241"/>
      <c r="Q153" s="241"/>
      <c r="R153" s="241"/>
      <c r="S153" s="241"/>
      <c r="T153" s="242"/>
      <c r="AT153" s="243" t="s">
        <v>148</v>
      </c>
      <c r="AU153" s="243" t="s">
        <v>146</v>
      </c>
      <c r="AV153" s="11" t="s">
        <v>146</v>
      </c>
      <c r="AW153" s="11" t="s">
        <v>35</v>
      </c>
      <c r="AX153" s="11" t="s">
        <v>80</v>
      </c>
      <c r="AY153" s="243" t="s">
        <v>137</v>
      </c>
    </row>
    <row r="154" s="1" customFormat="1" ht="38.25" customHeight="1">
      <c r="B154" s="45"/>
      <c r="C154" s="220" t="s">
        <v>295</v>
      </c>
      <c r="D154" s="220" t="s">
        <v>140</v>
      </c>
      <c r="E154" s="221" t="s">
        <v>684</v>
      </c>
      <c r="F154" s="222" t="s">
        <v>685</v>
      </c>
      <c r="G154" s="223" t="s">
        <v>240</v>
      </c>
      <c r="H154" s="224">
        <v>20</v>
      </c>
      <c r="I154" s="225"/>
      <c r="J154" s="226">
        <f>ROUND(I154*H154,2)</f>
        <v>0</v>
      </c>
      <c r="K154" s="222" t="s">
        <v>144</v>
      </c>
      <c r="L154" s="71"/>
      <c r="M154" s="227" t="s">
        <v>21</v>
      </c>
      <c r="N154" s="228" t="s">
        <v>44</v>
      </c>
      <c r="O154" s="46"/>
      <c r="P154" s="229">
        <f>O154*H154</f>
        <v>0</v>
      </c>
      <c r="Q154" s="229">
        <v>5.0000000000000002E-05</v>
      </c>
      <c r="R154" s="229">
        <f>Q154*H154</f>
        <v>0.001</v>
      </c>
      <c r="S154" s="229">
        <v>0</v>
      </c>
      <c r="T154" s="230">
        <f>S154*H154</f>
        <v>0</v>
      </c>
      <c r="AR154" s="23" t="s">
        <v>233</v>
      </c>
      <c r="AT154" s="23" t="s">
        <v>140</v>
      </c>
      <c r="AU154" s="23" t="s">
        <v>146</v>
      </c>
      <c r="AY154" s="23" t="s">
        <v>137</v>
      </c>
      <c r="BE154" s="231">
        <f>IF(N154="základní",J154,0)</f>
        <v>0</v>
      </c>
      <c r="BF154" s="231">
        <f>IF(N154="snížená",J154,0)</f>
        <v>0</v>
      </c>
      <c r="BG154" s="231">
        <f>IF(N154="zákl. přenesená",J154,0)</f>
        <v>0</v>
      </c>
      <c r="BH154" s="231">
        <f>IF(N154="sníž. přenesená",J154,0)</f>
        <v>0</v>
      </c>
      <c r="BI154" s="231">
        <f>IF(N154="nulová",J154,0)</f>
        <v>0</v>
      </c>
      <c r="BJ154" s="23" t="s">
        <v>146</v>
      </c>
      <c r="BK154" s="231">
        <f>ROUND(I154*H154,2)</f>
        <v>0</v>
      </c>
      <c r="BL154" s="23" t="s">
        <v>233</v>
      </c>
      <c r="BM154" s="23" t="s">
        <v>686</v>
      </c>
    </row>
    <row r="155" s="1" customFormat="1">
      <c r="B155" s="45"/>
      <c r="C155" s="73"/>
      <c r="D155" s="234" t="s">
        <v>164</v>
      </c>
      <c r="E155" s="73"/>
      <c r="F155" s="255" t="s">
        <v>687</v>
      </c>
      <c r="G155" s="73"/>
      <c r="H155" s="73"/>
      <c r="I155" s="190"/>
      <c r="J155" s="73"/>
      <c r="K155" s="73"/>
      <c r="L155" s="71"/>
      <c r="M155" s="256"/>
      <c r="N155" s="46"/>
      <c r="O155" s="46"/>
      <c r="P155" s="46"/>
      <c r="Q155" s="46"/>
      <c r="R155" s="46"/>
      <c r="S155" s="46"/>
      <c r="T155" s="94"/>
      <c r="AT155" s="23" t="s">
        <v>164</v>
      </c>
      <c r="AU155" s="23" t="s">
        <v>146</v>
      </c>
    </row>
    <row r="156" s="11" customFormat="1">
      <c r="B156" s="232"/>
      <c r="C156" s="233"/>
      <c r="D156" s="234" t="s">
        <v>148</v>
      </c>
      <c r="E156" s="235" t="s">
        <v>21</v>
      </c>
      <c r="F156" s="236" t="s">
        <v>253</v>
      </c>
      <c r="G156" s="233"/>
      <c r="H156" s="237">
        <v>20</v>
      </c>
      <c r="I156" s="238"/>
      <c r="J156" s="233"/>
      <c r="K156" s="233"/>
      <c r="L156" s="239"/>
      <c r="M156" s="240"/>
      <c r="N156" s="241"/>
      <c r="O156" s="241"/>
      <c r="P156" s="241"/>
      <c r="Q156" s="241"/>
      <c r="R156" s="241"/>
      <c r="S156" s="241"/>
      <c r="T156" s="242"/>
      <c r="AT156" s="243" t="s">
        <v>148</v>
      </c>
      <c r="AU156" s="243" t="s">
        <v>146</v>
      </c>
      <c r="AV156" s="11" t="s">
        <v>146</v>
      </c>
      <c r="AW156" s="11" t="s">
        <v>35</v>
      </c>
      <c r="AX156" s="11" t="s">
        <v>80</v>
      </c>
      <c r="AY156" s="243" t="s">
        <v>137</v>
      </c>
    </row>
    <row r="157" s="1" customFormat="1" ht="38.25" customHeight="1">
      <c r="B157" s="45"/>
      <c r="C157" s="220" t="s">
        <v>304</v>
      </c>
      <c r="D157" s="220" t="s">
        <v>140</v>
      </c>
      <c r="E157" s="221" t="s">
        <v>688</v>
      </c>
      <c r="F157" s="222" t="s">
        <v>689</v>
      </c>
      <c r="G157" s="223" t="s">
        <v>240</v>
      </c>
      <c r="H157" s="224">
        <v>60</v>
      </c>
      <c r="I157" s="225"/>
      <c r="J157" s="226">
        <f>ROUND(I157*H157,2)</f>
        <v>0</v>
      </c>
      <c r="K157" s="222" t="s">
        <v>144</v>
      </c>
      <c r="L157" s="71"/>
      <c r="M157" s="227" t="s">
        <v>21</v>
      </c>
      <c r="N157" s="228" t="s">
        <v>44</v>
      </c>
      <c r="O157" s="46"/>
      <c r="P157" s="229">
        <f>O157*H157</f>
        <v>0</v>
      </c>
      <c r="Q157" s="229">
        <v>6.9999999999999994E-05</v>
      </c>
      <c r="R157" s="229">
        <f>Q157*H157</f>
        <v>0.0041999999999999997</v>
      </c>
      <c r="S157" s="229">
        <v>0</v>
      </c>
      <c r="T157" s="230">
        <f>S157*H157</f>
        <v>0</v>
      </c>
      <c r="AR157" s="23" t="s">
        <v>233</v>
      </c>
      <c r="AT157" s="23" t="s">
        <v>140</v>
      </c>
      <c r="AU157" s="23" t="s">
        <v>146</v>
      </c>
      <c r="AY157" s="23" t="s">
        <v>137</v>
      </c>
      <c r="BE157" s="231">
        <f>IF(N157="základní",J157,0)</f>
        <v>0</v>
      </c>
      <c r="BF157" s="231">
        <f>IF(N157="snížená",J157,0)</f>
        <v>0</v>
      </c>
      <c r="BG157" s="231">
        <f>IF(N157="zákl. přenesená",J157,0)</f>
        <v>0</v>
      </c>
      <c r="BH157" s="231">
        <f>IF(N157="sníž. přenesená",J157,0)</f>
        <v>0</v>
      </c>
      <c r="BI157" s="231">
        <f>IF(N157="nulová",J157,0)</f>
        <v>0</v>
      </c>
      <c r="BJ157" s="23" t="s">
        <v>146</v>
      </c>
      <c r="BK157" s="231">
        <f>ROUND(I157*H157,2)</f>
        <v>0</v>
      </c>
      <c r="BL157" s="23" t="s">
        <v>233</v>
      </c>
      <c r="BM157" s="23" t="s">
        <v>690</v>
      </c>
    </row>
    <row r="158" s="1" customFormat="1">
      <c r="B158" s="45"/>
      <c r="C158" s="73"/>
      <c r="D158" s="234" t="s">
        <v>164</v>
      </c>
      <c r="E158" s="73"/>
      <c r="F158" s="255" t="s">
        <v>687</v>
      </c>
      <c r="G158" s="73"/>
      <c r="H158" s="73"/>
      <c r="I158" s="190"/>
      <c r="J158" s="73"/>
      <c r="K158" s="73"/>
      <c r="L158" s="71"/>
      <c r="M158" s="256"/>
      <c r="N158" s="46"/>
      <c r="O158" s="46"/>
      <c r="P158" s="46"/>
      <c r="Q158" s="46"/>
      <c r="R158" s="46"/>
      <c r="S158" s="46"/>
      <c r="T158" s="94"/>
      <c r="AT158" s="23" t="s">
        <v>164</v>
      </c>
      <c r="AU158" s="23" t="s">
        <v>146</v>
      </c>
    </row>
    <row r="159" s="11" customFormat="1">
      <c r="B159" s="232"/>
      <c r="C159" s="233"/>
      <c r="D159" s="234" t="s">
        <v>148</v>
      </c>
      <c r="E159" s="235" t="s">
        <v>21</v>
      </c>
      <c r="F159" s="236" t="s">
        <v>461</v>
      </c>
      <c r="G159" s="233"/>
      <c r="H159" s="237">
        <v>60</v>
      </c>
      <c r="I159" s="238"/>
      <c r="J159" s="233"/>
      <c r="K159" s="233"/>
      <c r="L159" s="239"/>
      <c r="M159" s="240"/>
      <c r="N159" s="241"/>
      <c r="O159" s="241"/>
      <c r="P159" s="241"/>
      <c r="Q159" s="241"/>
      <c r="R159" s="241"/>
      <c r="S159" s="241"/>
      <c r="T159" s="242"/>
      <c r="AT159" s="243" t="s">
        <v>148</v>
      </c>
      <c r="AU159" s="243" t="s">
        <v>146</v>
      </c>
      <c r="AV159" s="11" t="s">
        <v>146</v>
      </c>
      <c r="AW159" s="11" t="s">
        <v>35</v>
      </c>
      <c r="AX159" s="11" t="s">
        <v>80</v>
      </c>
      <c r="AY159" s="243" t="s">
        <v>137</v>
      </c>
    </row>
    <row r="160" s="1" customFormat="1" ht="38.25" customHeight="1">
      <c r="B160" s="45"/>
      <c r="C160" s="220" t="s">
        <v>309</v>
      </c>
      <c r="D160" s="220" t="s">
        <v>140</v>
      </c>
      <c r="E160" s="221" t="s">
        <v>691</v>
      </c>
      <c r="F160" s="222" t="s">
        <v>692</v>
      </c>
      <c r="G160" s="223" t="s">
        <v>240</v>
      </c>
      <c r="H160" s="224">
        <v>20</v>
      </c>
      <c r="I160" s="225"/>
      <c r="J160" s="226">
        <f>ROUND(I160*H160,2)</f>
        <v>0</v>
      </c>
      <c r="K160" s="222" t="s">
        <v>144</v>
      </c>
      <c r="L160" s="71"/>
      <c r="M160" s="227" t="s">
        <v>21</v>
      </c>
      <c r="N160" s="228" t="s">
        <v>44</v>
      </c>
      <c r="O160" s="46"/>
      <c r="P160" s="229">
        <f>O160*H160</f>
        <v>0</v>
      </c>
      <c r="Q160" s="229">
        <v>0.00020000000000000001</v>
      </c>
      <c r="R160" s="229">
        <f>Q160*H160</f>
        <v>0.0040000000000000001</v>
      </c>
      <c r="S160" s="229">
        <v>0</v>
      </c>
      <c r="T160" s="230">
        <f>S160*H160</f>
        <v>0</v>
      </c>
      <c r="AR160" s="23" t="s">
        <v>233</v>
      </c>
      <c r="AT160" s="23" t="s">
        <v>140</v>
      </c>
      <c r="AU160" s="23" t="s">
        <v>146</v>
      </c>
      <c r="AY160" s="23" t="s">
        <v>137</v>
      </c>
      <c r="BE160" s="231">
        <f>IF(N160="základní",J160,0)</f>
        <v>0</v>
      </c>
      <c r="BF160" s="231">
        <f>IF(N160="snížená",J160,0)</f>
        <v>0</v>
      </c>
      <c r="BG160" s="231">
        <f>IF(N160="zákl. přenesená",J160,0)</f>
        <v>0</v>
      </c>
      <c r="BH160" s="231">
        <f>IF(N160="sníž. přenesená",J160,0)</f>
        <v>0</v>
      </c>
      <c r="BI160" s="231">
        <f>IF(N160="nulová",J160,0)</f>
        <v>0</v>
      </c>
      <c r="BJ160" s="23" t="s">
        <v>146</v>
      </c>
      <c r="BK160" s="231">
        <f>ROUND(I160*H160,2)</f>
        <v>0</v>
      </c>
      <c r="BL160" s="23" t="s">
        <v>233</v>
      </c>
      <c r="BM160" s="23" t="s">
        <v>693</v>
      </c>
    </row>
    <row r="161" s="1" customFormat="1">
      <c r="B161" s="45"/>
      <c r="C161" s="73"/>
      <c r="D161" s="234" t="s">
        <v>164</v>
      </c>
      <c r="E161" s="73"/>
      <c r="F161" s="255" t="s">
        <v>687</v>
      </c>
      <c r="G161" s="73"/>
      <c r="H161" s="73"/>
      <c r="I161" s="190"/>
      <c r="J161" s="73"/>
      <c r="K161" s="73"/>
      <c r="L161" s="71"/>
      <c r="M161" s="256"/>
      <c r="N161" s="46"/>
      <c r="O161" s="46"/>
      <c r="P161" s="46"/>
      <c r="Q161" s="46"/>
      <c r="R161" s="46"/>
      <c r="S161" s="46"/>
      <c r="T161" s="94"/>
      <c r="AT161" s="23" t="s">
        <v>164</v>
      </c>
      <c r="AU161" s="23" t="s">
        <v>146</v>
      </c>
    </row>
    <row r="162" s="11" customFormat="1">
      <c r="B162" s="232"/>
      <c r="C162" s="233"/>
      <c r="D162" s="234" t="s">
        <v>148</v>
      </c>
      <c r="E162" s="235" t="s">
        <v>21</v>
      </c>
      <c r="F162" s="236" t="s">
        <v>253</v>
      </c>
      <c r="G162" s="233"/>
      <c r="H162" s="237">
        <v>20</v>
      </c>
      <c r="I162" s="238"/>
      <c r="J162" s="233"/>
      <c r="K162" s="233"/>
      <c r="L162" s="239"/>
      <c r="M162" s="240"/>
      <c r="N162" s="241"/>
      <c r="O162" s="241"/>
      <c r="P162" s="241"/>
      <c r="Q162" s="241"/>
      <c r="R162" s="241"/>
      <c r="S162" s="241"/>
      <c r="T162" s="242"/>
      <c r="AT162" s="243" t="s">
        <v>148</v>
      </c>
      <c r="AU162" s="243" t="s">
        <v>146</v>
      </c>
      <c r="AV162" s="11" t="s">
        <v>146</v>
      </c>
      <c r="AW162" s="11" t="s">
        <v>35</v>
      </c>
      <c r="AX162" s="11" t="s">
        <v>80</v>
      </c>
      <c r="AY162" s="243" t="s">
        <v>137</v>
      </c>
    </row>
    <row r="163" s="1" customFormat="1" ht="38.25" customHeight="1">
      <c r="B163" s="45"/>
      <c r="C163" s="220" t="s">
        <v>313</v>
      </c>
      <c r="D163" s="220" t="s">
        <v>140</v>
      </c>
      <c r="E163" s="221" t="s">
        <v>694</v>
      </c>
      <c r="F163" s="222" t="s">
        <v>695</v>
      </c>
      <c r="G163" s="223" t="s">
        <v>240</v>
      </c>
      <c r="H163" s="224">
        <v>60</v>
      </c>
      <c r="I163" s="225"/>
      <c r="J163" s="226">
        <f>ROUND(I163*H163,2)</f>
        <v>0</v>
      </c>
      <c r="K163" s="222" t="s">
        <v>144</v>
      </c>
      <c r="L163" s="71"/>
      <c r="M163" s="227" t="s">
        <v>21</v>
      </c>
      <c r="N163" s="228" t="s">
        <v>44</v>
      </c>
      <c r="O163" s="46"/>
      <c r="P163" s="229">
        <f>O163*H163</f>
        <v>0</v>
      </c>
      <c r="Q163" s="229">
        <v>0.00024000000000000001</v>
      </c>
      <c r="R163" s="229">
        <f>Q163*H163</f>
        <v>0.0144</v>
      </c>
      <c r="S163" s="229">
        <v>0</v>
      </c>
      <c r="T163" s="230">
        <f>S163*H163</f>
        <v>0</v>
      </c>
      <c r="AR163" s="23" t="s">
        <v>233</v>
      </c>
      <c r="AT163" s="23" t="s">
        <v>140</v>
      </c>
      <c r="AU163" s="23" t="s">
        <v>146</v>
      </c>
      <c r="AY163" s="23" t="s">
        <v>137</v>
      </c>
      <c r="BE163" s="231">
        <f>IF(N163="základní",J163,0)</f>
        <v>0</v>
      </c>
      <c r="BF163" s="231">
        <f>IF(N163="snížená",J163,0)</f>
        <v>0</v>
      </c>
      <c r="BG163" s="231">
        <f>IF(N163="zákl. přenesená",J163,0)</f>
        <v>0</v>
      </c>
      <c r="BH163" s="231">
        <f>IF(N163="sníž. přenesená",J163,0)</f>
        <v>0</v>
      </c>
      <c r="BI163" s="231">
        <f>IF(N163="nulová",J163,0)</f>
        <v>0</v>
      </c>
      <c r="BJ163" s="23" t="s">
        <v>146</v>
      </c>
      <c r="BK163" s="231">
        <f>ROUND(I163*H163,2)</f>
        <v>0</v>
      </c>
      <c r="BL163" s="23" t="s">
        <v>233</v>
      </c>
      <c r="BM163" s="23" t="s">
        <v>696</v>
      </c>
    </row>
    <row r="164" s="1" customFormat="1">
      <c r="B164" s="45"/>
      <c r="C164" s="73"/>
      <c r="D164" s="234" t="s">
        <v>164</v>
      </c>
      <c r="E164" s="73"/>
      <c r="F164" s="255" t="s">
        <v>687</v>
      </c>
      <c r="G164" s="73"/>
      <c r="H164" s="73"/>
      <c r="I164" s="190"/>
      <c r="J164" s="73"/>
      <c r="K164" s="73"/>
      <c r="L164" s="71"/>
      <c r="M164" s="256"/>
      <c r="N164" s="46"/>
      <c r="O164" s="46"/>
      <c r="P164" s="46"/>
      <c r="Q164" s="46"/>
      <c r="R164" s="46"/>
      <c r="S164" s="46"/>
      <c r="T164" s="94"/>
      <c r="AT164" s="23" t="s">
        <v>164</v>
      </c>
      <c r="AU164" s="23" t="s">
        <v>146</v>
      </c>
    </row>
    <row r="165" s="11" customFormat="1">
      <c r="B165" s="232"/>
      <c r="C165" s="233"/>
      <c r="D165" s="234" t="s">
        <v>148</v>
      </c>
      <c r="E165" s="235" t="s">
        <v>21</v>
      </c>
      <c r="F165" s="236" t="s">
        <v>461</v>
      </c>
      <c r="G165" s="233"/>
      <c r="H165" s="237">
        <v>60</v>
      </c>
      <c r="I165" s="238"/>
      <c r="J165" s="233"/>
      <c r="K165" s="233"/>
      <c r="L165" s="239"/>
      <c r="M165" s="240"/>
      <c r="N165" s="241"/>
      <c r="O165" s="241"/>
      <c r="P165" s="241"/>
      <c r="Q165" s="241"/>
      <c r="R165" s="241"/>
      <c r="S165" s="241"/>
      <c r="T165" s="242"/>
      <c r="AT165" s="243" t="s">
        <v>148</v>
      </c>
      <c r="AU165" s="243" t="s">
        <v>146</v>
      </c>
      <c r="AV165" s="11" t="s">
        <v>146</v>
      </c>
      <c r="AW165" s="11" t="s">
        <v>35</v>
      </c>
      <c r="AX165" s="11" t="s">
        <v>80</v>
      </c>
      <c r="AY165" s="243" t="s">
        <v>137</v>
      </c>
    </row>
    <row r="166" s="1" customFormat="1" ht="16.5" customHeight="1">
      <c r="B166" s="45"/>
      <c r="C166" s="220" t="s">
        <v>319</v>
      </c>
      <c r="D166" s="220" t="s">
        <v>140</v>
      </c>
      <c r="E166" s="221" t="s">
        <v>697</v>
      </c>
      <c r="F166" s="222" t="s">
        <v>698</v>
      </c>
      <c r="G166" s="223" t="s">
        <v>345</v>
      </c>
      <c r="H166" s="224">
        <v>43</v>
      </c>
      <c r="I166" s="225"/>
      <c r="J166" s="226">
        <f>ROUND(I166*H166,2)</f>
        <v>0</v>
      </c>
      <c r="K166" s="222" t="s">
        <v>144</v>
      </c>
      <c r="L166" s="71"/>
      <c r="M166" s="227" t="s">
        <v>21</v>
      </c>
      <c r="N166" s="228" t="s">
        <v>44</v>
      </c>
      <c r="O166" s="46"/>
      <c r="P166" s="229">
        <f>O166*H166</f>
        <v>0</v>
      </c>
      <c r="Q166" s="229">
        <v>0.00012999999999999999</v>
      </c>
      <c r="R166" s="229">
        <f>Q166*H166</f>
        <v>0.0055899999999999995</v>
      </c>
      <c r="S166" s="229">
        <v>0</v>
      </c>
      <c r="T166" s="230">
        <f>S166*H166</f>
        <v>0</v>
      </c>
      <c r="AR166" s="23" t="s">
        <v>233</v>
      </c>
      <c r="AT166" s="23" t="s">
        <v>140</v>
      </c>
      <c r="AU166" s="23" t="s">
        <v>146</v>
      </c>
      <c r="AY166" s="23" t="s">
        <v>137</v>
      </c>
      <c r="BE166" s="231">
        <f>IF(N166="základní",J166,0)</f>
        <v>0</v>
      </c>
      <c r="BF166" s="231">
        <f>IF(N166="snížená",J166,0)</f>
        <v>0</v>
      </c>
      <c r="BG166" s="231">
        <f>IF(N166="zákl. přenesená",J166,0)</f>
        <v>0</v>
      </c>
      <c r="BH166" s="231">
        <f>IF(N166="sníž. přenesená",J166,0)</f>
        <v>0</v>
      </c>
      <c r="BI166" s="231">
        <f>IF(N166="nulová",J166,0)</f>
        <v>0</v>
      </c>
      <c r="BJ166" s="23" t="s">
        <v>146</v>
      </c>
      <c r="BK166" s="231">
        <f>ROUND(I166*H166,2)</f>
        <v>0</v>
      </c>
      <c r="BL166" s="23" t="s">
        <v>233</v>
      </c>
      <c r="BM166" s="23" t="s">
        <v>699</v>
      </c>
    </row>
    <row r="167" s="1" customFormat="1">
      <c r="B167" s="45"/>
      <c r="C167" s="73"/>
      <c r="D167" s="234" t="s">
        <v>164</v>
      </c>
      <c r="E167" s="73"/>
      <c r="F167" s="255" t="s">
        <v>700</v>
      </c>
      <c r="G167" s="73"/>
      <c r="H167" s="73"/>
      <c r="I167" s="190"/>
      <c r="J167" s="73"/>
      <c r="K167" s="73"/>
      <c r="L167" s="71"/>
      <c r="M167" s="256"/>
      <c r="N167" s="46"/>
      <c r="O167" s="46"/>
      <c r="P167" s="46"/>
      <c r="Q167" s="46"/>
      <c r="R167" s="46"/>
      <c r="S167" s="46"/>
      <c r="T167" s="94"/>
      <c r="AT167" s="23" t="s">
        <v>164</v>
      </c>
      <c r="AU167" s="23" t="s">
        <v>146</v>
      </c>
    </row>
    <row r="168" s="11" customFormat="1">
      <c r="B168" s="232"/>
      <c r="C168" s="233"/>
      <c r="D168" s="234" t="s">
        <v>148</v>
      </c>
      <c r="E168" s="235" t="s">
        <v>21</v>
      </c>
      <c r="F168" s="236" t="s">
        <v>701</v>
      </c>
      <c r="G168" s="233"/>
      <c r="H168" s="237">
        <v>43</v>
      </c>
      <c r="I168" s="238"/>
      <c r="J168" s="233"/>
      <c r="K168" s="233"/>
      <c r="L168" s="239"/>
      <c r="M168" s="240"/>
      <c r="N168" s="241"/>
      <c r="O168" s="241"/>
      <c r="P168" s="241"/>
      <c r="Q168" s="241"/>
      <c r="R168" s="241"/>
      <c r="S168" s="241"/>
      <c r="T168" s="242"/>
      <c r="AT168" s="243" t="s">
        <v>148</v>
      </c>
      <c r="AU168" s="243" t="s">
        <v>146</v>
      </c>
      <c r="AV168" s="11" t="s">
        <v>146</v>
      </c>
      <c r="AW168" s="11" t="s">
        <v>35</v>
      </c>
      <c r="AX168" s="11" t="s">
        <v>80</v>
      </c>
      <c r="AY168" s="243" t="s">
        <v>137</v>
      </c>
    </row>
    <row r="169" s="1" customFormat="1" ht="16.5" customHeight="1">
      <c r="B169" s="45"/>
      <c r="C169" s="220" t="s">
        <v>327</v>
      </c>
      <c r="D169" s="220" t="s">
        <v>140</v>
      </c>
      <c r="E169" s="221" t="s">
        <v>702</v>
      </c>
      <c r="F169" s="222" t="s">
        <v>703</v>
      </c>
      <c r="G169" s="223" t="s">
        <v>704</v>
      </c>
      <c r="H169" s="224">
        <v>8</v>
      </c>
      <c r="I169" s="225"/>
      <c r="J169" s="226">
        <f>ROUND(I169*H169,2)</f>
        <v>0</v>
      </c>
      <c r="K169" s="222" t="s">
        <v>144</v>
      </c>
      <c r="L169" s="71"/>
      <c r="M169" s="227" t="s">
        <v>21</v>
      </c>
      <c r="N169" s="228" t="s">
        <v>44</v>
      </c>
      <c r="O169" s="46"/>
      <c r="P169" s="229">
        <f>O169*H169</f>
        <v>0</v>
      </c>
      <c r="Q169" s="229">
        <v>0.00025000000000000001</v>
      </c>
      <c r="R169" s="229">
        <f>Q169*H169</f>
        <v>0.002</v>
      </c>
      <c r="S169" s="229">
        <v>0</v>
      </c>
      <c r="T169" s="230">
        <f>S169*H169</f>
        <v>0</v>
      </c>
      <c r="AR169" s="23" t="s">
        <v>233</v>
      </c>
      <c r="AT169" s="23" t="s">
        <v>140</v>
      </c>
      <c r="AU169" s="23" t="s">
        <v>146</v>
      </c>
      <c r="AY169" s="23" t="s">
        <v>137</v>
      </c>
      <c r="BE169" s="231">
        <f>IF(N169="základní",J169,0)</f>
        <v>0</v>
      </c>
      <c r="BF169" s="231">
        <f>IF(N169="snížená",J169,0)</f>
        <v>0</v>
      </c>
      <c r="BG169" s="231">
        <f>IF(N169="zákl. přenesená",J169,0)</f>
        <v>0</v>
      </c>
      <c r="BH169" s="231">
        <f>IF(N169="sníž. přenesená",J169,0)</f>
        <v>0</v>
      </c>
      <c r="BI169" s="231">
        <f>IF(N169="nulová",J169,0)</f>
        <v>0</v>
      </c>
      <c r="BJ169" s="23" t="s">
        <v>146</v>
      </c>
      <c r="BK169" s="231">
        <f>ROUND(I169*H169,2)</f>
        <v>0</v>
      </c>
      <c r="BL169" s="23" t="s">
        <v>233</v>
      </c>
      <c r="BM169" s="23" t="s">
        <v>705</v>
      </c>
    </row>
    <row r="170" s="1" customFormat="1">
      <c r="B170" s="45"/>
      <c r="C170" s="73"/>
      <c r="D170" s="234" t="s">
        <v>164</v>
      </c>
      <c r="E170" s="73"/>
      <c r="F170" s="255" t="s">
        <v>700</v>
      </c>
      <c r="G170" s="73"/>
      <c r="H170" s="73"/>
      <c r="I170" s="190"/>
      <c r="J170" s="73"/>
      <c r="K170" s="73"/>
      <c r="L170" s="71"/>
      <c r="M170" s="256"/>
      <c r="N170" s="46"/>
      <c r="O170" s="46"/>
      <c r="P170" s="46"/>
      <c r="Q170" s="46"/>
      <c r="R170" s="46"/>
      <c r="S170" s="46"/>
      <c r="T170" s="94"/>
      <c r="AT170" s="23" t="s">
        <v>164</v>
      </c>
      <c r="AU170" s="23" t="s">
        <v>146</v>
      </c>
    </row>
    <row r="171" s="11" customFormat="1">
      <c r="B171" s="232"/>
      <c r="C171" s="233"/>
      <c r="D171" s="234" t="s">
        <v>148</v>
      </c>
      <c r="E171" s="235" t="s">
        <v>21</v>
      </c>
      <c r="F171" s="236" t="s">
        <v>186</v>
      </c>
      <c r="G171" s="233"/>
      <c r="H171" s="237">
        <v>8</v>
      </c>
      <c r="I171" s="238"/>
      <c r="J171" s="233"/>
      <c r="K171" s="233"/>
      <c r="L171" s="239"/>
      <c r="M171" s="240"/>
      <c r="N171" s="241"/>
      <c r="O171" s="241"/>
      <c r="P171" s="241"/>
      <c r="Q171" s="241"/>
      <c r="R171" s="241"/>
      <c r="S171" s="241"/>
      <c r="T171" s="242"/>
      <c r="AT171" s="243" t="s">
        <v>148</v>
      </c>
      <c r="AU171" s="243" t="s">
        <v>146</v>
      </c>
      <c r="AV171" s="11" t="s">
        <v>146</v>
      </c>
      <c r="AW171" s="11" t="s">
        <v>35</v>
      </c>
      <c r="AX171" s="11" t="s">
        <v>80</v>
      </c>
      <c r="AY171" s="243" t="s">
        <v>137</v>
      </c>
    </row>
    <row r="172" s="1" customFormat="1" ht="16.5" customHeight="1">
      <c r="B172" s="45"/>
      <c r="C172" s="220" t="s">
        <v>331</v>
      </c>
      <c r="D172" s="220" t="s">
        <v>140</v>
      </c>
      <c r="E172" s="221" t="s">
        <v>706</v>
      </c>
      <c r="F172" s="222" t="s">
        <v>707</v>
      </c>
      <c r="G172" s="223" t="s">
        <v>681</v>
      </c>
      <c r="H172" s="224">
        <v>46</v>
      </c>
      <c r="I172" s="225"/>
      <c r="J172" s="226">
        <f>ROUND(I172*H172,2)</f>
        <v>0</v>
      </c>
      <c r="K172" s="222" t="s">
        <v>144</v>
      </c>
      <c r="L172" s="71"/>
      <c r="M172" s="227" t="s">
        <v>21</v>
      </c>
      <c r="N172" s="228" t="s">
        <v>44</v>
      </c>
      <c r="O172" s="46"/>
      <c r="P172" s="229">
        <f>O172*H172</f>
        <v>0</v>
      </c>
      <c r="Q172" s="229">
        <v>0.00056999999999999998</v>
      </c>
      <c r="R172" s="229">
        <f>Q172*H172</f>
        <v>0.02622</v>
      </c>
      <c r="S172" s="229">
        <v>0</v>
      </c>
      <c r="T172" s="230">
        <f>S172*H172</f>
        <v>0</v>
      </c>
      <c r="AR172" s="23" t="s">
        <v>233</v>
      </c>
      <c r="AT172" s="23" t="s">
        <v>140</v>
      </c>
      <c r="AU172" s="23" t="s">
        <v>146</v>
      </c>
      <c r="AY172" s="23" t="s">
        <v>137</v>
      </c>
      <c r="BE172" s="231">
        <f>IF(N172="základní",J172,0)</f>
        <v>0</v>
      </c>
      <c r="BF172" s="231">
        <f>IF(N172="snížená",J172,0)</f>
        <v>0</v>
      </c>
      <c r="BG172" s="231">
        <f>IF(N172="zákl. přenesená",J172,0)</f>
        <v>0</v>
      </c>
      <c r="BH172" s="231">
        <f>IF(N172="sníž. přenesená",J172,0)</f>
        <v>0</v>
      </c>
      <c r="BI172" s="231">
        <f>IF(N172="nulová",J172,0)</f>
        <v>0</v>
      </c>
      <c r="BJ172" s="23" t="s">
        <v>146</v>
      </c>
      <c r="BK172" s="231">
        <f>ROUND(I172*H172,2)</f>
        <v>0</v>
      </c>
      <c r="BL172" s="23" t="s">
        <v>233</v>
      </c>
      <c r="BM172" s="23" t="s">
        <v>708</v>
      </c>
    </row>
    <row r="173" s="1" customFormat="1">
      <c r="B173" s="45"/>
      <c r="C173" s="73"/>
      <c r="D173" s="234" t="s">
        <v>164</v>
      </c>
      <c r="E173" s="73"/>
      <c r="F173" s="255" t="s">
        <v>700</v>
      </c>
      <c r="G173" s="73"/>
      <c r="H173" s="73"/>
      <c r="I173" s="190"/>
      <c r="J173" s="73"/>
      <c r="K173" s="73"/>
      <c r="L173" s="71"/>
      <c r="M173" s="256"/>
      <c r="N173" s="46"/>
      <c r="O173" s="46"/>
      <c r="P173" s="46"/>
      <c r="Q173" s="46"/>
      <c r="R173" s="46"/>
      <c r="S173" s="46"/>
      <c r="T173" s="94"/>
      <c r="AT173" s="23" t="s">
        <v>164</v>
      </c>
      <c r="AU173" s="23" t="s">
        <v>146</v>
      </c>
    </row>
    <row r="174" s="11" customFormat="1">
      <c r="B174" s="232"/>
      <c r="C174" s="233"/>
      <c r="D174" s="234" t="s">
        <v>148</v>
      </c>
      <c r="E174" s="235" t="s">
        <v>21</v>
      </c>
      <c r="F174" s="236" t="s">
        <v>709</v>
      </c>
      <c r="G174" s="233"/>
      <c r="H174" s="237">
        <v>46</v>
      </c>
      <c r="I174" s="238"/>
      <c r="J174" s="233"/>
      <c r="K174" s="233"/>
      <c r="L174" s="239"/>
      <c r="M174" s="240"/>
      <c r="N174" s="241"/>
      <c r="O174" s="241"/>
      <c r="P174" s="241"/>
      <c r="Q174" s="241"/>
      <c r="R174" s="241"/>
      <c r="S174" s="241"/>
      <c r="T174" s="242"/>
      <c r="AT174" s="243" t="s">
        <v>148</v>
      </c>
      <c r="AU174" s="243" t="s">
        <v>146</v>
      </c>
      <c r="AV174" s="11" t="s">
        <v>146</v>
      </c>
      <c r="AW174" s="11" t="s">
        <v>35</v>
      </c>
      <c r="AX174" s="11" t="s">
        <v>80</v>
      </c>
      <c r="AY174" s="243" t="s">
        <v>137</v>
      </c>
    </row>
    <row r="175" s="1" customFormat="1" ht="16.5" customHeight="1">
      <c r="B175" s="45"/>
      <c r="C175" s="220" t="s">
        <v>335</v>
      </c>
      <c r="D175" s="220" t="s">
        <v>140</v>
      </c>
      <c r="E175" s="221" t="s">
        <v>710</v>
      </c>
      <c r="F175" s="222" t="s">
        <v>711</v>
      </c>
      <c r="G175" s="223" t="s">
        <v>345</v>
      </c>
      <c r="H175" s="224">
        <v>16</v>
      </c>
      <c r="I175" s="225"/>
      <c r="J175" s="226">
        <f>ROUND(I175*H175,2)</f>
        <v>0</v>
      </c>
      <c r="K175" s="222" t="s">
        <v>144</v>
      </c>
      <c r="L175" s="71"/>
      <c r="M175" s="227" t="s">
        <v>21</v>
      </c>
      <c r="N175" s="228" t="s">
        <v>44</v>
      </c>
      <c r="O175" s="46"/>
      <c r="P175" s="229">
        <f>O175*H175</f>
        <v>0</v>
      </c>
      <c r="Q175" s="229">
        <v>0.00097000000000000005</v>
      </c>
      <c r="R175" s="229">
        <f>Q175*H175</f>
        <v>0.015520000000000001</v>
      </c>
      <c r="S175" s="229">
        <v>0</v>
      </c>
      <c r="T175" s="230">
        <f>S175*H175</f>
        <v>0</v>
      </c>
      <c r="AR175" s="23" t="s">
        <v>233</v>
      </c>
      <c r="AT175" s="23" t="s">
        <v>140</v>
      </c>
      <c r="AU175" s="23" t="s">
        <v>146</v>
      </c>
      <c r="AY175" s="23" t="s">
        <v>137</v>
      </c>
      <c r="BE175" s="231">
        <f>IF(N175="základní",J175,0)</f>
        <v>0</v>
      </c>
      <c r="BF175" s="231">
        <f>IF(N175="snížená",J175,0)</f>
        <v>0</v>
      </c>
      <c r="BG175" s="231">
        <f>IF(N175="zákl. přenesená",J175,0)</f>
        <v>0</v>
      </c>
      <c r="BH175" s="231">
        <f>IF(N175="sníž. přenesená",J175,0)</f>
        <v>0</v>
      </c>
      <c r="BI175" s="231">
        <f>IF(N175="nulová",J175,0)</f>
        <v>0</v>
      </c>
      <c r="BJ175" s="23" t="s">
        <v>146</v>
      </c>
      <c r="BK175" s="231">
        <f>ROUND(I175*H175,2)</f>
        <v>0</v>
      </c>
      <c r="BL175" s="23" t="s">
        <v>233</v>
      </c>
      <c r="BM175" s="23" t="s">
        <v>712</v>
      </c>
    </row>
    <row r="176" s="11" customFormat="1">
      <c r="B176" s="232"/>
      <c r="C176" s="233"/>
      <c r="D176" s="234" t="s">
        <v>148</v>
      </c>
      <c r="E176" s="235" t="s">
        <v>21</v>
      </c>
      <c r="F176" s="236" t="s">
        <v>713</v>
      </c>
      <c r="G176" s="233"/>
      <c r="H176" s="237">
        <v>16</v>
      </c>
      <c r="I176" s="238"/>
      <c r="J176" s="233"/>
      <c r="K176" s="233"/>
      <c r="L176" s="239"/>
      <c r="M176" s="240"/>
      <c r="N176" s="241"/>
      <c r="O176" s="241"/>
      <c r="P176" s="241"/>
      <c r="Q176" s="241"/>
      <c r="R176" s="241"/>
      <c r="S176" s="241"/>
      <c r="T176" s="242"/>
      <c r="AT176" s="243" t="s">
        <v>148</v>
      </c>
      <c r="AU176" s="243" t="s">
        <v>146</v>
      </c>
      <c r="AV176" s="11" t="s">
        <v>146</v>
      </c>
      <c r="AW176" s="11" t="s">
        <v>35</v>
      </c>
      <c r="AX176" s="11" t="s">
        <v>80</v>
      </c>
      <c r="AY176" s="243" t="s">
        <v>137</v>
      </c>
    </row>
    <row r="177" s="1" customFormat="1" ht="25.5" customHeight="1">
      <c r="B177" s="45"/>
      <c r="C177" s="220" t="s">
        <v>342</v>
      </c>
      <c r="D177" s="220" t="s">
        <v>140</v>
      </c>
      <c r="E177" s="221" t="s">
        <v>714</v>
      </c>
      <c r="F177" s="222" t="s">
        <v>715</v>
      </c>
      <c r="G177" s="223" t="s">
        <v>240</v>
      </c>
      <c r="H177" s="224">
        <v>160</v>
      </c>
      <c r="I177" s="225"/>
      <c r="J177" s="226">
        <f>ROUND(I177*H177,2)</f>
        <v>0</v>
      </c>
      <c r="K177" s="222" t="s">
        <v>144</v>
      </c>
      <c r="L177" s="71"/>
      <c r="M177" s="227" t="s">
        <v>21</v>
      </c>
      <c r="N177" s="228" t="s">
        <v>44</v>
      </c>
      <c r="O177" s="46"/>
      <c r="P177" s="229">
        <f>O177*H177</f>
        <v>0</v>
      </c>
      <c r="Q177" s="229">
        <v>1.0000000000000001E-05</v>
      </c>
      <c r="R177" s="229">
        <f>Q177*H177</f>
        <v>0.0016000000000000001</v>
      </c>
      <c r="S177" s="229">
        <v>0</v>
      </c>
      <c r="T177" s="230">
        <f>S177*H177</f>
        <v>0</v>
      </c>
      <c r="AR177" s="23" t="s">
        <v>233</v>
      </c>
      <c r="AT177" s="23" t="s">
        <v>140</v>
      </c>
      <c r="AU177" s="23" t="s">
        <v>146</v>
      </c>
      <c r="AY177" s="23" t="s">
        <v>137</v>
      </c>
      <c r="BE177" s="231">
        <f>IF(N177="základní",J177,0)</f>
        <v>0</v>
      </c>
      <c r="BF177" s="231">
        <f>IF(N177="snížená",J177,0)</f>
        <v>0</v>
      </c>
      <c r="BG177" s="231">
        <f>IF(N177="zákl. přenesená",J177,0)</f>
        <v>0</v>
      </c>
      <c r="BH177" s="231">
        <f>IF(N177="sníž. přenesená",J177,0)</f>
        <v>0</v>
      </c>
      <c r="BI177" s="231">
        <f>IF(N177="nulová",J177,0)</f>
        <v>0</v>
      </c>
      <c r="BJ177" s="23" t="s">
        <v>146</v>
      </c>
      <c r="BK177" s="231">
        <f>ROUND(I177*H177,2)</f>
        <v>0</v>
      </c>
      <c r="BL177" s="23" t="s">
        <v>233</v>
      </c>
      <c r="BM177" s="23" t="s">
        <v>716</v>
      </c>
    </row>
    <row r="178" s="1" customFormat="1">
      <c r="B178" s="45"/>
      <c r="C178" s="73"/>
      <c r="D178" s="234" t="s">
        <v>164</v>
      </c>
      <c r="E178" s="73"/>
      <c r="F178" s="255" t="s">
        <v>717</v>
      </c>
      <c r="G178" s="73"/>
      <c r="H178" s="73"/>
      <c r="I178" s="190"/>
      <c r="J178" s="73"/>
      <c r="K178" s="73"/>
      <c r="L178" s="71"/>
      <c r="M178" s="256"/>
      <c r="N178" s="46"/>
      <c r="O178" s="46"/>
      <c r="P178" s="46"/>
      <c r="Q178" s="46"/>
      <c r="R178" s="46"/>
      <c r="S178" s="46"/>
      <c r="T178" s="94"/>
      <c r="AT178" s="23" t="s">
        <v>164</v>
      </c>
      <c r="AU178" s="23" t="s">
        <v>146</v>
      </c>
    </row>
    <row r="179" s="11" customFormat="1">
      <c r="B179" s="232"/>
      <c r="C179" s="233"/>
      <c r="D179" s="234" t="s">
        <v>148</v>
      </c>
      <c r="E179" s="235" t="s">
        <v>21</v>
      </c>
      <c r="F179" s="236" t="s">
        <v>718</v>
      </c>
      <c r="G179" s="233"/>
      <c r="H179" s="237">
        <v>160</v>
      </c>
      <c r="I179" s="238"/>
      <c r="J179" s="233"/>
      <c r="K179" s="233"/>
      <c r="L179" s="239"/>
      <c r="M179" s="240"/>
      <c r="N179" s="241"/>
      <c r="O179" s="241"/>
      <c r="P179" s="241"/>
      <c r="Q179" s="241"/>
      <c r="R179" s="241"/>
      <c r="S179" s="241"/>
      <c r="T179" s="242"/>
      <c r="AT179" s="243" t="s">
        <v>148</v>
      </c>
      <c r="AU179" s="243" t="s">
        <v>146</v>
      </c>
      <c r="AV179" s="11" t="s">
        <v>146</v>
      </c>
      <c r="AW179" s="11" t="s">
        <v>35</v>
      </c>
      <c r="AX179" s="11" t="s">
        <v>80</v>
      </c>
      <c r="AY179" s="243" t="s">
        <v>137</v>
      </c>
    </row>
    <row r="180" s="1" customFormat="1" ht="38.25" customHeight="1">
      <c r="B180" s="45"/>
      <c r="C180" s="220" t="s">
        <v>348</v>
      </c>
      <c r="D180" s="220" t="s">
        <v>140</v>
      </c>
      <c r="E180" s="221" t="s">
        <v>719</v>
      </c>
      <c r="F180" s="222" t="s">
        <v>720</v>
      </c>
      <c r="G180" s="223" t="s">
        <v>261</v>
      </c>
      <c r="H180" s="224">
        <v>0.372</v>
      </c>
      <c r="I180" s="225"/>
      <c r="J180" s="226">
        <f>ROUND(I180*H180,2)</f>
        <v>0</v>
      </c>
      <c r="K180" s="222" t="s">
        <v>144</v>
      </c>
      <c r="L180" s="71"/>
      <c r="M180" s="227" t="s">
        <v>21</v>
      </c>
      <c r="N180" s="228" t="s">
        <v>44</v>
      </c>
      <c r="O180" s="46"/>
      <c r="P180" s="229">
        <f>O180*H180</f>
        <v>0</v>
      </c>
      <c r="Q180" s="229">
        <v>0</v>
      </c>
      <c r="R180" s="229">
        <f>Q180*H180</f>
        <v>0</v>
      </c>
      <c r="S180" s="229">
        <v>0</v>
      </c>
      <c r="T180" s="230">
        <f>S180*H180</f>
        <v>0</v>
      </c>
      <c r="AR180" s="23" t="s">
        <v>233</v>
      </c>
      <c r="AT180" s="23" t="s">
        <v>140</v>
      </c>
      <c r="AU180" s="23" t="s">
        <v>146</v>
      </c>
      <c r="AY180" s="23" t="s">
        <v>137</v>
      </c>
      <c r="BE180" s="231">
        <f>IF(N180="základní",J180,0)</f>
        <v>0</v>
      </c>
      <c r="BF180" s="231">
        <f>IF(N180="snížená",J180,0)</f>
        <v>0</v>
      </c>
      <c r="BG180" s="231">
        <f>IF(N180="zákl. přenesená",J180,0)</f>
        <v>0</v>
      </c>
      <c r="BH180" s="231">
        <f>IF(N180="sníž. přenesená",J180,0)</f>
        <v>0</v>
      </c>
      <c r="BI180" s="231">
        <f>IF(N180="nulová",J180,0)</f>
        <v>0</v>
      </c>
      <c r="BJ180" s="23" t="s">
        <v>146</v>
      </c>
      <c r="BK180" s="231">
        <f>ROUND(I180*H180,2)</f>
        <v>0</v>
      </c>
      <c r="BL180" s="23" t="s">
        <v>233</v>
      </c>
      <c r="BM180" s="23" t="s">
        <v>721</v>
      </c>
    </row>
    <row r="181" s="1" customFormat="1">
      <c r="B181" s="45"/>
      <c r="C181" s="73"/>
      <c r="D181" s="234" t="s">
        <v>164</v>
      </c>
      <c r="E181" s="73"/>
      <c r="F181" s="255" t="s">
        <v>722</v>
      </c>
      <c r="G181" s="73"/>
      <c r="H181" s="73"/>
      <c r="I181" s="190"/>
      <c r="J181" s="73"/>
      <c r="K181" s="73"/>
      <c r="L181" s="71"/>
      <c r="M181" s="256"/>
      <c r="N181" s="46"/>
      <c r="O181" s="46"/>
      <c r="P181" s="46"/>
      <c r="Q181" s="46"/>
      <c r="R181" s="46"/>
      <c r="S181" s="46"/>
      <c r="T181" s="94"/>
      <c r="AT181" s="23" t="s">
        <v>164</v>
      </c>
      <c r="AU181" s="23" t="s">
        <v>146</v>
      </c>
    </row>
    <row r="182" s="1" customFormat="1" ht="38.25" customHeight="1">
      <c r="B182" s="45"/>
      <c r="C182" s="220" t="s">
        <v>354</v>
      </c>
      <c r="D182" s="220" t="s">
        <v>140</v>
      </c>
      <c r="E182" s="221" t="s">
        <v>723</v>
      </c>
      <c r="F182" s="222" t="s">
        <v>724</v>
      </c>
      <c r="G182" s="223" t="s">
        <v>261</v>
      </c>
      <c r="H182" s="224">
        <v>0.372</v>
      </c>
      <c r="I182" s="225"/>
      <c r="J182" s="226">
        <f>ROUND(I182*H182,2)</f>
        <v>0</v>
      </c>
      <c r="K182" s="222" t="s">
        <v>144</v>
      </c>
      <c r="L182" s="71"/>
      <c r="M182" s="227" t="s">
        <v>21</v>
      </c>
      <c r="N182" s="228" t="s">
        <v>44</v>
      </c>
      <c r="O182" s="46"/>
      <c r="P182" s="229">
        <f>O182*H182</f>
        <v>0</v>
      </c>
      <c r="Q182" s="229">
        <v>0</v>
      </c>
      <c r="R182" s="229">
        <f>Q182*H182</f>
        <v>0</v>
      </c>
      <c r="S182" s="229">
        <v>0</v>
      </c>
      <c r="T182" s="230">
        <f>S182*H182</f>
        <v>0</v>
      </c>
      <c r="AR182" s="23" t="s">
        <v>233</v>
      </c>
      <c r="AT182" s="23" t="s">
        <v>140</v>
      </c>
      <c r="AU182" s="23" t="s">
        <v>146</v>
      </c>
      <c r="AY182" s="23" t="s">
        <v>137</v>
      </c>
      <c r="BE182" s="231">
        <f>IF(N182="základní",J182,0)</f>
        <v>0</v>
      </c>
      <c r="BF182" s="231">
        <f>IF(N182="snížená",J182,0)</f>
        <v>0</v>
      </c>
      <c r="BG182" s="231">
        <f>IF(N182="zákl. přenesená",J182,0)</f>
        <v>0</v>
      </c>
      <c r="BH182" s="231">
        <f>IF(N182="sníž. přenesená",J182,0)</f>
        <v>0</v>
      </c>
      <c r="BI182" s="231">
        <f>IF(N182="nulová",J182,0)</f>
        <v>0</v>
      </c>
      <c r="BJ182" s="23" t="s">
        <v>146</v>
      </c>
      <c r="BK182" s="231">
        <f>ROUND(I182*H182,2)</f>
        <v>0</v>
      </c>
      <c r="BL182" s="23" t="s">
        <v>233</v>
      </c>
      <c r="BM182" s="23" t="s">
        <v>725</v>
      </c>
    </row>
    <row r="183" s="1" customFormat="1">
      <c r="B183" s="45"/>
      <c r="C183" s="73"/>
      <c r="D183" s="234" t="s">
        <v>164</v>
      </c>
      <c r="E183" s="73"/>
      <c r="F183" s="255" t="s">
        <v>722</v>
      </c>
      <c r="G183" s="73"/>
      <c r="H183" s="73"/>
      <c r="I183" s="190"/>
      <c r="J183" s="73"/>
      <c r="K183" s="73"/>
      <c r="L183" s="71"/>
      <c r="M183" s="256"/>
      <c r="N183" s="46"/>
      <c r="O183" s="46"/>
      <c r="P183" s="46"/>
      <c r="Q183" s="46"/>
      <c r="R183" s="46"/>
      <c r="S183" s="46"/>
      <c r="T183" s="94"/>
      <c r="AT183" s="23" t="s">
        <v>164</v>
      </c>
      <c r="AU183" s="23" t="s">
        <v>146</v>
      </c>
    </row>
    <row r="184" s="1" customFormat="1" ht="38.25" customHeight="1">
      <c r="B184" s="45"/>
      <c r="C184" s="220" t="s">
        <v>359</v>
      </c>
      <c r="D184" s="220" t="s">
        <v>140</v>
      </c>
      <c r="E184" s="221" t="s">
        <v>726</v>
      </c>
      <c r="F184" s="222" t="s">
        <v>727</v>
      </c>
      <c r="G184" s="223" t="s">
        <v>261</v>
      </c>
      <c r="H184" s="224">
        <v>0.372</v>
      </c>
      <c r="I184" s="225"/>
      <c r="J184" s="226">
        <f>ROUND(I184*H184,2)</f>
        <v>0</v>
      </c>
      <c r="K184" s="222" t="s">
        <v>144</v>
      </c>
      <c r="L184" s="71"/>
      <c r="M184" s="227" t="s">
        <v>21</v>
      </c>
      <c r="N184" s="228" t="s">
        <v>44</v>
      </c>
      <c r="O184" s="46"/>
      <c r="P184" s="229">
        <f>O184*H184</f>
        <v>0</v>
      </c>
      <c r="Q184" s="229">
        <v>0</v>
      </c>
      <c r="R184" s="229">
        <f>Q184*H184</f>
        <v>0</v>
      </c>
      <c r="S184" s="229">
        <v>0</v>
      </c>
      <c r="T184" s="230">
        <f>S184*H184</f>
        <v>0</v>
      </c>
      <c r="AR184" s="23" t="s">
        <v>233</v>
      </c>
      <c r="AT184" s="23" t="s">
        <v>140</v>
      </c>
      <c r="AU184" s="23" t="s">
        <v>146</v>
      </c>
      <c r="AY184" s="23" t="s">
        <v>137</v>
      </c>
      <c r="BE184" s="231">
        <f>IF(N184="základní",J184,0)</f>
        <v>0</v>
      </c>
      <c r="BF184" s="231">
        <f>IF(N184="snížená",J184,0)</f>
        <v>0</v>
      </c>
      <c r="BG184" s="231">
        <f>IF(N184="zákl. přenesená",J184,0)</f>
        <v>0</v>
      </c>
      <c r="BH184" s="231">
        <f>IF(N184="sníž. přenesená",J184,0)</f>
        <v>0</v>
      </c>
      <c r="BI184" s="231">
        <f>IF(N184="nulová",J184,0)</f>
        <v>0</v>
      </c>
      <c r="BJ184" s="23" t="s">
        <v>146</v>
      </c>
      <c r="BK184" s="231">
        <f>ROUND(I184*H184,2)</f>
        <v>0</v>
      </c>
      <c r="BL184" s="23" t="s">
        <v>233</v>
      </c>
      <c r="BM184" s="23" t="s">
        <v>728</v>
      </c>
    </row>
    <row r="185" s="1" customFormat="1">
      <c r="B185" s="45"/>
      <c r="C185" s="73"/>
      <c r="D185" s="234" t="s">
        <v>164</v>
      </c>
      <c r="E185" s="73"/>
      <c r="F185" s="255" t="s">
        <v>722</v>
      </c>
      <c r="G185" s="73"/>
      <c r="H185" s="73"/>
      <c r="I185" s="190"/>
      <c r="J185" s="73"/>
      <c r="K185" s="73"/>
      <c r="L185" s="71"/>
      <c r="M185" s="256"/>
      <c r="N185" s="46"/>
      <c r="O185" s="46"/>
      <c r="P185" s="46"/>
      <c r="Q185" s="46"/>
      <c r="R185" s="46"/>
      <c r="S185" s="46"/>
      <c r="T185" s="94"/>
      <c r="AT185" s="23" t="s">
        <v>164</v>
      </c>
      <c r="AU185" s="23" t="s">
        <v>146</v>
      </c>
    </row>
    <row r="186" s="1" customFormat="1" ht="38.25" customHeight="1">
      <c r="B186" s="45"/>
      <c r="C186" s="220" t="s">
        <v>363</v>
      </c>
      <c r="D186" s="220" t="s">
        <v>140</v>
      </c>
      <c r="E186" s="221" t="s">
        <v>729</v>
      </c>
      <c r="F186" s="222" t="s">
        <v>730</v>
      </c>
      <c r="G186" s="223" t="s">
        <v>261</v>
      </c>
      <c r="H186" s="224">
        <v>7.4400000000000004</v>
      </c>
      <c r="I186" s="225"/>
      <c r="J186" s="226">
        <f>ROUND(I186*H186,2)</f>
        <v>0</v>
      </c>
      <c r="K186" s="222" t="s">
        <v>144</v>
      </c>
      <c r="L186" s="71"/>
      <c r="M186" s="227" t="s">
        <v>21</v>
      </c>
      <c r="N186" s="228" t="s">
        <v>44</v>
      </c>
      <c r="O186" s="46"/>
      <c r="P186" s="229">
        <f>O186*H186</f>
        <v>0</v>
      </c>
      <c r="Q186" s="229">
        <v>0</v>
      </c>
      <c r="R186" s="229">
        <f>Q186*H186</f>
        <v>0</v>
      </c>
      <c r="S186" s="229">
        <v>0</v>
      </c>
      <c r="T186" s="230">
        <f>S186*H186</f>
        <v>0</v>
      </c>
      <c r="AR186" s="23" t="s">
        <v>233</v>
      </c>
      <c r="AT186" s="23" t="s">
        <v>140</v>
      </c>
      <c r="AU186" s="23" t="s">
        <v>146</v>
      </c>
      <c r="AY186" s="23" t="s">
        <v>137</v>
      </c>
      <c r="BE186" s="231">
        <f>IF(N186="základní",J186,0)</f>
        <v>0</v>
      </c>
      <c r="BF186" s="231">
        <f>IF(N186="snížená",J186,0)</f>
        <v>0</v>
      </c>
      <c r="BG186" s="231">
        <f>IF(N186="zákl. přenesená",J186,0)</f>
        <v>0</v>
      </c>
      <c r="BH186" s="231">
        <f>IF(N186="sníž. přenesená",J186,0)</f>
        <v>0</v>
      </c>
      <c r="BI186" s="231">
        <f>IF(N186="nulová",J186,0)</f>
        <v>0</v>
      </c>
      <c r="BJ186" s="23" t="s">
        <v>146</v>
      </c>
      <c r="BK186" s="231">
        <f>ROUND(I186*H186,2)</f>
        <v>0</v>
      </c>
      <c r="BL186" s="23" t="s">
        <v>233</v>
      </c>
      <c r="BM186" s="23" t="s">
        <v>731</v>
      </c>
    </row>
    <row r="187" s="1" customFormat="1">
      <c r="B187" s="45"/>
      <c r="C187" s="73"/>
      <c r="D187" s="234" t="s">
        <v>164</v>
      </c>
      <c r="E187" s="73"/>
      <c r="F187" s="255" t="s">
        <v>722</v>
      </c>
      <c r="G187" s="73"/>
      <c r="H187" s="73"/>
      <c r="I187" s="190"/>
      <c r="J187" s="73"/>
      <c r="K187" s="73"/>
      <c r="L187" s="71"/>
      <c r="M187" s="256"/>
      <c r="N187" s="46"/>
      <c r="O187" s="46"/>
      <c r="P187" s="46"/>
      <c r="Q187" s="46"/>
      <c r="R187" s="46"/>
      <c r="S187" s="46"/>
      <c r="T187" s="94"/>
      <c r="AT187" s="23" t="s">
        <v>164</v>
      </c>
      <c r="AU187" s="23" t="s">
        <v>146</v>
      </c>
    </row>
    <row r="188" s="11" customFormat="1">
      <c r="B188" s="232"/>
      <c r="C188" s="233"/>
      <c r="D188" s="234" t="s">
        <v>148</v>
      </c>
      <c r="E188" s="233"/>
      <c r="F188" s="236" t="s">
        <v>732</v>
      </c>
      <c r="G188" s="233"/>
      <c r="H188" s="237">
        <v>7.4400000000000004</v>
      </c>
      <c r="I188" s="238"/>
      <c r="J188" s="233"/>
      <c r="K188" s="233"/>
      <c r="L188" s="239"/>
      <c r="M188" s="240"/>
      <c r="N188" s="241"/>
      <c r="O188" s="241"/>
      <c r="P188" s="241"/>
      <c r="Q188" s="241"/>
      <c r="R188" s="241"/>
      <c r="S188" s="241"/>
      <c r="T188" s="242"/>
      <c r="AT188" s="243" t="s">
        <v>148</v>
      </c>
      <c r="AU188" s="243" t="s">
        <v>146</v>
      </c>
      <c r="AV188" s="11" t="s">
        <v>146</v>
      </c>
      <c r="AW188" s="11" t="s">
        <v>6</v>
      </c>
      <c r="AX188" s="11" t="s">
        <v>80</v>
      </c>
      <c r="AY188" s="243" t="s">
        <v>137</v>
      </c>
    </row>
    <row r="189" s="10" customFormat="1" ht="29.88" customHeight="1">
      <c r="B189" s="204"/>
      <c r="C189" s="205"/>
      <c r="D189" s="206" t="s">
        <v>71</v>
      </c>
      <c r="E189" s="218" t="s">
        <v>733</v>
      </c>
      <c r="F189" s="218" t="s">
        <v>734</v>
      </c>
      <c r="G189" s="205"/>
      <c r="H189" s="205"/>
      <c r="I189" s="208"/>
      <c r="J189" s="219">
        <f>BK189</f>
        <v>0</v>
      </c>
      <c r="K189" s="205"/>
      <c r="L189" s="210"/>
      <c r="M189" s="211"/>
      <c r="N189" s="212"/>
      <c r="O189" s="212"/>
      <c r="P189" s="213">
        <f>SUM(P190:P249)</f>
        <v>0</v>
      </c>
      <c r="Q189" s="212"/>
      <c r="R189" s="213">
        <f>SUM(R190:R249)</f>
        <v>0.40319000000000005</v>
      </c>
      <c r="S189" s="212"/>
      <c r="T189" s="214">
        <f>SUM(T190:T249)</f>
        <v>1.3046800000000001</v>
      </c>
      <c r="AR189" s="215" t="s">
        <v>146</v>
      </c>
      <c r="AT189" s="216" t="s">
        <v>71</v>
      </c>
      <c r="AU189" s="216" t="s">
        <v>80</v>
      </c>
      <c r="AY189" s="215" t="s">
        <v>137</v>
      </c>
      <c r="BK189" s="217">
        <f>SUM(BK190:BK249)</f>
        <v>0</v>
      </c>
    </row>
    <row r="190" s="1" customFormat="1" ht="16.5" customHeight="1">
      <c r="B190" s="45"/>
      <c r="C190" s="220" t="s">
        <v>367</v>
      </c>
      <c r="D190" s="220" t="s">
        <v>140</v>
      </c>
      <c r="E190" s="221" t="s">
        <v>735</v>
      </c>
      <c r="F190" s="222" t="s">
        <v>736</v>
      </c>
      <c r="G190" s="223" t="s">
        <v>681</v>
      </c>
      <c r="H190" s="224">
        <v>8</v>
      </c>
      <c r="I190" s="225"/>
      <c r="J190" s="226">
        <f>ROUND(I190*H190,2)</f>
        <v>0</v>
      </c>
      <c r="K190" s="222" t="s">
        <v>144</v>
      </c>
      <c r="L190" s="71"/>
      <c r="M190" s="227" t="s">
        <v>21</v>
      </c>
      <c r="N190" s="228" t="s">
        <v>44</v>
      </c>
      <c r="O190" s="46"/>
      <c r="P190" s="229">
        <f>O190*H190</f>
        <v>0</v>
      </c>
      <c r="Q190" s="229">
        <v>0</v>
      </c>
      <c r="R190" s="229">
        <f>Q190*H190</f>
        <v>0</v>
      </c>
      <c r="S190" s="229">
        <v>0.01933</v>
      </c>
      <c r="T190" s="230">
        <f>S190*H190</f>
        <v>0.15464</v>
      </c>
      <c r="AR190" s="23" t="s">
        <v>233</v>
      </c>
      <c r="AT190" s="23" t="s">
        <v>140</v>
      </c>
      <c r="AU190" s="23" t="s">
        <v>146</v>
      </c>
      <c r="AY190" s="23" t="s">
        <v>137</v>
      </c>
      <c r="BE190" s="231">
        <f>IF(N190="základní",J190,0)</f>
        <v>0</v>
      </c>
      <c r="BF190" s="231">
        <f>IF(N190="snížená",J190,0)</f>
        <v>0</v>
      </c>
      <c r="BG190" s="231">
        <f>IF(N190="zákl. přenesená",J190,0)</f>
        <v>0</v>
      </c>
      <c r="BH190" s="231">
        <f>IF(N190="sníž. přenesená",J190,0)</f>
        <v>0</v>
      </c>
      <c r="BI190" s="231">
        <f>IF(N190="nulová",J190,0)</f>
        <v>0</v>
      </c>
      <c r="BJ190" s="23" t="s">
        <v>146</v>
      </c>
      <c r="BK190" s="231">
        <f>ROUND(I190*H190,2)</f>
        <v>0</v>
      </c>
      <c r="BL190" s="23" t="s">
        <v>233</v>
      </c>
      <c r="BM190" s="23" t="s">
        <v>737</v>
      </c>
    </row>
    <row r="191" s="11" customFormat="1">
      <c r="B191" s="232"/>
      <c r="C191" s="233"/>
      <c r="D191" s="234" t="s">
        <v>148</v>
      </c>
      <c r="E191" s="235" t="s">
        <v>21</v>
      </c>
      <c r="F191" s="236" t="s">
        <v>186</v>
      </c>
      <c r="G191" s="233"/>
      <c r="H191" s="237">
        <v>8</v>
      </c>
      <c r="I191" s="238"/>
      <c r="J191" s="233"/>
      <c r="K191" s="233"/>
      <c r="L191" s="239"/>
      <c r="M191" s="240"/>
      <c r="N191" s="241"/>
      <c r="O191" s="241"/>
      <c r="P191" s="241"/>
      <c r="Q191" s="241"/>
      <c r="R191" s="241"/>
      <c r="S191" s="241"/>
      <c r="T191" s="242"/>
      <c r="AT191" s="243" t="s">
        <v>148</v>
      </c>
      <c r="AU191" s="243" t="s">
        <v>146</v>
      </c>
      <c r="AV191" s="11" t="s">
        <v>146</v>
      </c>
      <c r="AW191" s="11" t="s">
        <v>35</v>
      </c>
      <c r="AX191" s="11" t="s">
        <v>80</v>
      </c>
      <c r="AY191" s="243" t="s">
        <v>137</v>
      </c>
    </row>
    <row r="192" s="1" customFormat="1" ht="25.5" customHeight="1">
      <c r="B192" s="45"/>
      <c r="C192" s="220" t="s">
        <v>373</v>
      </c>
      <c r="D192" s="220" t="s">
        <v>140</v>
      </c>
      <c r="E192" s="221" t="s">
        <v>738</v>
      </c>
      <c r="F192" s="222" t="s">
        <v>739</v>
      </c>
      <c r="G192" s="223" t="s">
        <v>681</v>
      </c>
      <c r="H192" s="224">
        <v>8</v>
      </c>
      <c r="I192" s="225"/>
      <c r="J192" s="226">
        <f>ROUND(I192*H192,2)</f>
        <v>0</v>
      </c>
      <c r="K192" s="222" t="s">
        <v>144</v>
      </c>
      <c r="L192" s="71"/>
      <c r="M192" s="227" t="s">
        <v>21</v>
      </c>
      <c r="N192" s="228" t="s">
        <v>44</v>
      </c>
      <c r="O192" s="46"/>
      <c r="P192" s="229">
        <f>O192*H192</f>
        <v>0</v>
      </c>
      <c r="Q192" s="229">
        <v>0.023199999999999998</v>
      </c>
      <c r="R192" s="229">
        <f>Q192*H192</f>
        <v>0.18559999999999999</v>
      </c>
      <c r="S192" s="229">
        <v>0</v>
      </c>
      <c r="T192" s="230">
        <f>S192*H192</f>
        <v>0</v>
      </c>
      <c r="AR192" s="23" t="s">
        <v>233</v>
      </c>
      <c r="AT192" s="23" t="s">
        <v>140</v>
      </c>
      <c r="AU192" s="23" t="s">
        <v>146</v>
      </c>
      <c r="AY192" s="23" t="s">
        <v>137</v>
      </c>
      <c r="BE192" s="231">
        <f>IF(N192="základní",J192,0)</f>
        <v>0</v>
      </c>
      <c r="BF192" s="231">
        <f>IF(N192="snížená",J192,0)</f>
        <v>0</v>
      </c>
      <c r="BG192" s="231">
        <f>IF(N192="zákl. přenesená",J192,0)</f>
        <v>0</v>
      </c>
      <c r="BH192" s="231">
        <f>IF(N192="sníž. přenesená",J192,0)</f>
        <v>0</v>
      </c>
      <c r="BI192" s="231">
        <f>IF(N192="nulová",J192,0)</f>
        <v>0</v>
      </c>
      <c r="BJ192" s="23" t="s">
        <v>146</v>
      </c>
      <c r="BK192" s="231">
        <f>ROUND(I192*H192,2)</f>
        <v>0</v>
      </c>
      <c r="BL192" s="23" t="s">
        <v>233</v>
      </c>
      <c r="BM192" s="23" t="s">
        <v>740</v>
      </c>
    </row>
    <row r="193" s="1" customFormat="1">
      <c r="B193" s="45"/>
      <c r="C193" s="73"/>
      <c r="D193" s="234" t="s">
        <v>164</v>
      </c>
      <c r="E193" s="73"/>
      <c r="F193" s="255" t="s">
        <v>741</v>
      </c>
      <c r="G193" s="73"/>
      <c r="H193" s="73"/>
      <c r="I193" s="190"/>
      <c r="J193" s="73"/>
      <c r="K193" s="73"/>
      <c r="L193" s="71"/>
      <c r="M193" s="256"/>
      <c r="N193" s="46"/>
      <c r="O193" s="46"/>
      <c r="P193" s="46"/>
      <c r="Q193" s="46"/>
      <c r="R193" s="46"/>
      <c r="S193" s="46"/>
      <c r="T193" s="94"/>
      <c r="AT193" s="23" t="s">
        <v>164</v>
      </c>
      <c r="AU193" s="23" t="s">
        <v>146</v>
      </c>
    </row>
    <row r="194" s="11" customFormat="1">
      <c r="B194" s="232"/>
      <c r="C194" s="233"/>
      <c r="D194" s="234" t="s">
        <v>148</v>
      </c>
      <c r="E194" s="235" t="s">
        <v>21</v>
      </c>
      <c r="F194" s="236" t="s">
        <v>186</v>
      </c>
      <c r="G194" s="233"/>
      <c r="H194" s="237">
        <v>8</v>
      </c>
      <c r="I194" s="238"/>
      <c r="J194" s="233"/>
      <c r="K194" s="233"/>
      <c r="L194" s="239"/>
      <c r="M194" s="240"/>
      <c r="N194" s="241"/>
      <c r="O194" s="241"/>
      <c r="P194" s="241"/>
      <c r="Q194" s="241"/>
      <c r="R194" s="241"/>
      <c r="S194" s="241"/>
      <c r="T194" s="242"/>
      <c r="AT194" s="243" t="s">
        <v>148</v>
      </c>
      <c r="AU194" s="243" t="s">
        <v>146</v>
      </c>
      <c r="AV194" s="11" t="s">
        <v>146</v>
      </c>
      <c r="AW194" s="11" t="s">
        <v>35</v>
      </c>
      <c r="AX194" s="11" t="s">
        <v>80</v>
      </c>
      <c r="AY194" s="243" t="s">
        <v>137</v>
      </c>
    </row>
    <row r="195" s="1" customFormat="1" ht="16.5" customHeight="1">
      <c r="B195" s="45"/>
      <c r="C195" s="220" t="s">
        <v>381</v>
      </c>
      <c r="D195" s="220" t="s">
        <v>140</v>
      </c>
      <c r="E195" s="221" t="s">
        <v>742</v>
      </c>
      <c r="F195" s="222" t="s">
        <v>743</v>
      </c>
      <c r="G195" s="223" t="s">
        <v>681</v>
      </c>
      <c r="H195" s="224">
        <v>8</v>
      </c>
      <c r="I195" s="225"/>
      <c r="J195" s="226">
        <f>ROUND(I195*H195,2)</f>
        <v>0</v>
      </c>
      <c r="K195" s="222" t="s">
        <v>144</v>
      </c>
      <c r="L195" s="71"/>
      <c r="M195" s="227" t="s">
        <v>21</v>
      </c>
      <c r="N195" s="228" t="s">
        <v>44</v>
      </c>
      <c r="O195" s="46"/>
      <c r="P195" s="229">
        <f>O195*H195</f>
        <v>0</v>
      </c>
      <c r="Q195" s="229">
        <v>0</v>
      </c>
      <c r="R195" s="229">
        <f>Q195*H195</f>
        <v>0</v>
      </c>
      <c r="S195" s="229">
        <v>0.019460000000000002</v>
      </c>
      <c r="T195" s="230">
        <f>S195*H195</f>
        <v>0.15568000000000001</v>
      </c>
      <c r="AR195" s="23" t="s">
        <v>233</v>
      </c>
      <c r="AT195" s="23" t="s">
        <v>140</v>
      </c>
      <c r="AU195" s="23" t="s">
        <v>146</v>
      </c>
      <c r="AY195" s="23" t="s">
        <v>137</v>
      </c>
      <c r="BE195" s="231">
        <f>IF(N195="základní",J195,0)</f>
        <v>0</v>
      </c>
      <c r="BF195" s="231">
        <f>IF(N195="snížená",J195,0)</f>
        <v>0</v>
      </c>
      <c r="BG195" s="231">
        <f>IF(N195="zákl. přenesená",J195,0)</f>
        <v>0</v>
      </c>
      <c r="BH195" s="231">
        <f>IF(N195="sníž. přenesená",J195,0)</f>
        <v>0</v>
      </c>
      <c r="BI195" s="231">
        <f>IF(N195="nulová",J195,0)</f>
        <v>0</v>
      </c>
      <c r="BJ195" s="23" t="s">
        <v>146</v>
      </c>
      <c r="BK195" s="231">
        <f>ROUND(I195*H195,2)</f>
        <v>0</v>
      </c>
      <c r="BL195" s="23" t="s">
        <v>233</v>
      </c>
      <c r="BM195" s="23" t="s">
        <v>744</v>
      </c>
    </row>
    <row r="196" s="11" customFormat="1">
      <c r="B196" s="232"/>
      <c r="C196" s="233"/>
      <c r="D196" s="234" t="s">
        <v>148</v>
      </c>
      <c r="E196" s="235" t="s">
        <v>21</v>
      </c>
      <c r="F196" s="236" t="s">
        <v>186</v>
      </c>
      <c r="G196" s="233"/>
      <c r="H196" s="237">
        <v>8</v>
      </c>
      <c r="I196" s="238"/>
      <c r="J196" s="233"/>
      <c r="K196" s="233"/>
      <c r="L196" s="239"/>
      <c r="M196" s="240"/>
      <c r="N196" s="241"/>
      <c r="O196" s="241"/>
      <c r="P196" s="241"/>
      <c r="Q196" s="241"/>
      <c r="R196" s="241"/>
      <c r="S196" s="241"/>
      <c r="T196" s="242"/>
      <c r="AT196" s="243" t="s">
        <v>148</v>
      </c>
      <c r="AU196" s="243" t="s">
        <v>146</v>
      </c>
      <c r="AV196" s="11" t="s">
        <v>146</v>
      </c>
      <c r="AW196" s="11" t="s">
        <v>35</v>
      </c>
      <c r="AX196" s="11" t="s">
        <v>80</v>
      </c>
      <c r="AY196" s="243" t="s">
        <v>137</v>
      </c>
    </row>
    <row r="197" s="1" customFormat="1" ht="16.5" customHeight="1">
      <c r="B197" s="45"/>
      <c r="C197" s="220" t="s">
        <v>385</v>
      </c>
      <c r="D197" s="220" t="s">
        <v>140</v>
      </c>
      <c r="E197" s="221" t="s">
        <v>745</v>
      </c>
      <c r="F197" s="222" t="s">
        <v>746</v>
      </c>
      <c r="G197" s="223" t="s">
        <v>681</v>
      </c>
      <c r="H197" s="224">
        <v>8</v>
      </c>
      <c r="I197" s="225"/>
      <c r="J197" s="226">
        <f>ROUND(I197*H197,2)</f>
        <v>0</v>
      </c>
      <c r="K197" s="222" t="s">
        <v>144</v>
      </c>
      <c r="L197" s="71"/>
      <c r="M197" s="227" t="s">
        <v>21</v>
      </c>
      <c r="N197" s="228" t="s">
        <v>44</v>
      </c>
      <c r="O197" s="46"/>
      <c r="P197" s="229">
        <f>O197*H197</f>
        <v>0</v>
      </c>
      <c r="Q197" s="229">
        <v>0.00975</v>
      </c>
      <c r="R197" s="229">
        <f>Q197*H197</f>
        <v>0.078</v>
      </c>
      <c r="S197" s="229">
        <v>0</v>
      </c>
      <c r="T197" s="230">
        <f>S197*H197</f>
        <v>0</v>
      </c>
      <c r="AR197" s="23" t="s">
        <v>233</v>
      </c>
      <c r="AT197" s="23" t="s">
        <v>140</v>
      </c>
      <c r="AU197" s="23" t="s">
        <v>146</v>
      </c>
      <c r="AY197" s="23" t="s">
        <v>137</v>
      </c>
      <c r="BE197" s="231">
        <f>IF(N197="základní",J197,0)</f>
        <v>0</v>
      </c>
      <c r="BF197" s="231">
        <f>IF(N197="snížená",J197,0)</f>
        <v>0</v>
      </c>
      <c r="BG197" s="231">
        <f>IF(N197="zákl. přenesená",J197,0)</f>
        <v>0</v>
      </c>
      <c r="BH197" s="231">
        <f>IF(N197="sníž. přenesená",J197,0)</f>
        <v>0</v>
      </c>
      <c r="BI197" s="231">
        <f>IF(N197="nulová",J197,0)</f>
        <v>0</v>
      </c>
      <c r="BJ197" s="23" t="s">
        <v>146</v>
      </c>
      <c r="BK197" s="231">
        <f>ROUND(I197*H197,2)</f>
        <v>0</v>
      </c>
      <c r="BL197" s="23" t="s">
        <v>233</v>
      </c>
      <c r="BM197" s="23" t="s">
        <v>747</v>
      </c>
    </row>
    <row r="198" s="1" customFormat="1">
      <c r="B198" s="45"/>
      <c r="C198" s="73"/>
      <c r="D198" s="234" t="s">
        <v>164</v>
      </c>
      <c r="E198" s="73"/>
      <c r="F198" s="255" t="s">
        <v>748</v>
      </c>
      <c r="G198" s="73"/>
      <c r="H198" s="73"/>
      <c r="I198" s="190"/>
      <c r="J198" s="73"/>
      <c r="K198" s="73"/>
      <c r="L198" s="71"/>
      <c r="M198" s="256"/>
      <c r="N198" s="46"/>
      <c r="O198" s="46"/>
      <c r="P198" s="46"/>
      <c r="Q198" s="46"/>
      <c r="R198" s="46"/>
      <c r="S198" s="46"/>
      <c r="T198" s="94"/>
      <c r="AT198" s="23" t="s">
        <v>164</v>
      </c>
      <c r="AU198" s="23" t="s">
        <v>146</v>
      </c>
    </row>
    <row r="199" s="11" customFormat="1">
      <c r="B199" s="232"/>
      <c r="C199" s="233"/>
      <c r="D199" s="234" t="s">
        <v>148</v>
      </c>
      <c r="E199" s="235" t="s">
        <v>21</v>
      </c>
      <c r="F199" s="236" t="s">
        <v>186</v>
      </c>
      <c r="G199" s="233"/>
      <c r="H199" s="237">
        <v>8</v>
      </c>
      <c r="I199" s="238"/>
      <c r="J199" s="233"/>
      <c r="K199" s="233"/>
      <c r="L199" s="239"/>
      <c r="M199" s="240"/>
      <c r="N199" s="241"/>
      <c r="O199" s="241"/>
      <c r="P199" s="241"/>
      <c r="Q199" s="241"/>
      <c r="R199" s="241"/>
      <c r="S199" s="241"/>
      <c r="T199" s="242"/>
      <c r="AT199" s="243" t="s">
        <v>148</v>
      </c>
      <c r="AU199" s="243" t="s">
        <v>146</v>
      </c>
      <c r="AV199" s="11" t="s">
        <v>146</v>
      </c>
      <c r="AW199" s="11" t="s">
        <v>35</v>
      </c>
      <c r="AX199" s="11" t="s">
        <v>80</v>
      </c>
      <c r="AY199" s="243" t="s">
        <v>137</v>
      </c>
    </row>
    <row r="200" s="1" customFormat="1" ht="16.5" customHeight="1">
      <c r="B200" s="45"/>
      <c r="C200" s="220" t="s">
        <v>392</v>
      </c>
      <c r="D200" s="220" t="s">
        <v>140</v>
      </c>
      <c r="E200" s="221" t="s">
        <v>749</v>
      </c>
      <c r="F200" s="222" t="s">
        <v>750</v>
      </c>
      <c r="G200" s="223" t="s">
        <v>681</v>
      </c>
      <c r="H200" s="224">
        <v>8</v>
      </c>
      <c r="I200" s="225"/>
      <c r="J200" s="226">
        <f>ROUND(I200*H200,2)</f>
        <v>0</v>
      </c>
      <c r="K200" s="222" t="s">
        <v>144</v>
      </c>
      <c r="L200" s="71"/>
      <c r="M200" s="227" t="s">
        <v>21</v>
      </c>
      <c r="N200" s="228" t="s">
        <v>44</v>
      </c>
      <c r="O200" s="46"/>
      <c r="P200" s="229">
        <f>O200*H200</f>
        <v>0</v>
      </c>
      <c r="Q200" s="229">
        <v>0</v>
      </c>
      <c r="R200" s="229">
        <f>Q200*H200</f>
        <v>0</v>
      </c>
      <c r="S200" s="229">
        <v>0.087999999999999995</v>
      </c>
      <c r="T200" s="230">
        <f>S200*H200</f>
        <v>0.70399999999999996</v>
      </c>
      <c r="AR200" s="23" t="s">
        <v>233</v>
      </c>
      <c r="AT200" s="23" t="s">
        <v>140</v>
      </c>
      <c r="AU200" s="23" t="s">
        <v>146</v>
      </c>
      <c r="AY200" s="23" t="s">
        <v>137</v>
      </c>
      <c r="BE200" s="231">
        <f>IF(N200="základní",J200,0)</f>
        <v>0</v>
      </c>
      <c r="BF200" s="231">
        <f>IF(N200="snížená",J200,0)</f>
        <v>0</v>
      </c>
      <c r="BG200" s="231">
        <f>IF(N200="zákl. přenesená",J200,0)</f>
        <v>0</v>
      </c>
      <c r="BH200" s="231">
        <f>IF(N200="sníž. přenesená",J200,0)</f>
        <v>0</v>
      </c>
      <c r="BI200" s="231">
        <f>IF(N200="nulová",J200,0)</f>
        <v>0</v>
      </c>
      <c r="BJ200" s="23" t="s">
        <v>146</v>
      </c>
      <c r="BK200" s="231">
        <f>ROUND(I200*H200,2)</f>
        <v>0</v>
      </c>
      <c r="BL200" s="23" t="s">
        <v>233</v>
      </c>
      <c r="BM200" s="23" t="s">
        <v>751</v>
      </c>
    </row>
    <row r="201" s="11" customFormat="1">
      <c r="B201" s="232"/>
      <c r="C201" s="233"/>
      <c r="D201" s="234" t="s">
        <v>148</v>
      </c>
      <c r="E201" s="235" t="s">
        <v>21</v>
      </c>
      <c r="F201" s="236" t="s">
        <v>186</v>
      </c>
      <c r="G201" s="233"/>
      <c r="H201" s="237">
        <v>8</v>
      </c>
      <c r="I201" s="238"/>
      <c r="J201" s="233"/>
      <c r="K201" s="233"/>
      <c r="L201" s="239"/>
      <c r="M201" s="240"/>
      <c r="N201" s="241"/>
      <c r="O201" s="241"/>
      <c r="P201" s="241"/>
      <c r="Q201" s="241"/>
      <c r="R201" s="241"/>
      <c r="S201" s="241"/>
      <c r="T201" s="242"/>
      <c r="AT201" s="243" t="s">
        <v>148</v>
      </c>
      <c r="AU201" s="243" t="s">
        <v>146</v>
      </c>
      <c r="AV201" s="11" t="s">
        <v>146</v>
      </c>
      <c r="AW201" s="11" t="s">
        <v>35</v>
      </c>
      <c r="AX201" s="11" t="s">
        <v>80</v>
      </c>
      <c r="AY201" s="243" t="s">
        <v>137</v>
      </c>
    </row>
    <row r="202" s="1" customFormat="1" ht="16.5" customHeight="1">
      <c r="B202" s="45"/>
      <c r="C202" s="220" t="s">
        <v>396</v>
      </c>
      <c r="D202" s="220" t="s">
        <v>140</v>
      </c>
      <c r="E202" s="221" t="s">
        <v>752</v>
      </c>
      <c r="F202" s="222" t="s">
        <v>753</v>
      </c>
      <c r="G202" s="223" t="s">
        <v>681</v>
      </c>
      <c r="H202" s="224">
        <v>8</v>
      </c>
      <c r="I202" s="225"/>
      <c r="J202" s="226">
        <f>ROUND(I202*H202,2)</f>
        <v>0</v>
      </c>
      <c r="K202" s="222" t="s">
        <v>144</v>
      </c>
      <c r="L202" s="71"/>
      <c r="M202" s="227" t="s">
        <v>21</v>
      </c>
      <c r="N202" s="228" t="s">
        <v>44</v>
      </c>
      <c r="O202" s="46"/>
      <c r="P202" s="229">
        <f>O202*H202</f>
        <v>0</v>
      </c>
      <c r="Q202" s="229">
        <v>0</v>
      </c>
      <c r="R202" s="229">
        <f>Q202*H202</f>
        <v>0</v>
      </c>
      <c r="S202" s="229">
        <v>0.024500000000000001</v>
      </c>
      <c r="T202" s="230">
        <f>S202*H202</f>
        <v>0.19600000000000001</v>
      </c>
      <c r="AR202" s="23" t="s">
        <v>233</v>
      </c>
      <c r="AT202" s="23" t="s">
        <v>140</v>
      </c>
      <c r="AU202" s="23" t="s">
        <v>146</v>
      </c>
      <c r="AY202" s="23" t="s">
        <v>137</v>
      </c>
      <c r="BE202" s="231">
        <f>IF(N202="základní",J202,0)</f>
        <v>0</v>
      </c>
      <c r="BF202" s="231">
        <f>IF(N202="snížená",J202,0)</f>
        <v>0</v>
      </c>
      <c r="BG202" s="231">
        <f>IF(N202="zákl. přenesená",J202,0)</f>
        <v>0</v>
      </c>
      <c r="BH202" s="231">
        <f>IF(N202="sníž. přenesená",J202,0)</f>
        <v>0</v>
      </c>
      <c r="BI202" s="231">
        <f>IF(N202="nulová",J202,0)</f>
        <v>0</v>
      </c>
      <c r="BJ202" s="23" t="s">
        <v>146</v>
      </c>
      <c r="BK202" s="231">
        <f>ROUND(I202*H202,2)</f>
        <v>0</v>
      </c>
      <c r="BL202" s="23" t="s">
        <v>233</v>
      </c>
      <c r="BM202" s="23" t="s">
        <v>754</v>
      </c>
    </row>
    <row r="203" s="11" customFormat="1">
      <c r="B203" s="232"/>
      <c r="C203" s="233"/>
      <c r="D203" s="234" t="s">
        <v>148</v>
      </c>
      <c r="E203" s="235" t="s">
        <v>21</v>
      </c>
      <c r="F203" s="236" t="s">
        <v>186</v>
      </c>
      <c r="G203" s="233"/>
      <c r="H203" s="237">
        <v>8</v>
      </c>
      <c r="I203" s="238"/>
      <c r="J203" s="233"/>
      <c r="K203" s="233"/>
      <c r="L203" s="239"/>
      <c r="M203" s="240"/>
      <c r="N203" s="241"/>
      <c r="O203" s="241"/>
      <c r="P203" s="241"/>
      <c r="Q203" s="241"/>
      <c r="R203" s="241"/>
      <c r="S203" s="241"/>
      <c r="T203" s="242"/>
      <c r="AT203" s="243" t="s">
        <v>148</v>
      </c>
      <c r="AU203" s="243" t="s">
        <v>146</v>
      </c>
      <c r="AV203" s="11" t="s">
        <v>146</v>
      </c>
      <c r="AW203" s="11" t="s">
        <v>35</v>
      </c>
      <c r="AX203" s="11" t="s">
        <v>80</v>
      </c>
      <c r="AY203" s="243" t="s">
        <v>137</v>
      </c>
    </row>
    <row r="204" s="1" customFormat="1" ht="25.5" customHeight="1">
      <c r="B204" s="45"/>
      <c r="C204" s="220" t="s">
        <v>400</v>
      </c>
      <c r="D204" s="220" t="s">
        <v>140</v>
      </c>
      <c r="E204" s="221" t="s">
        <v>755</v>
      </c>
      <c r="F204" s="222" t="s">
        <v>756</v>
      </c>
      <c r="G204" s="223" t="s">
        <v>681</v>
      </c>
      <c r="H204" s="224">
        <v>8</v>
      </c>
      <c r="I204" s="225"/>
      <c r="J204" s="226">
        <f>ROUND(I204*H204,2)</f>
        <v>0</v>
      </c>
      <c r="K204" s="222" t="s">
        <v>144</v>
      </c>
      <c r="L204" s="71"/>
      <c r="M204" s="227" t="s">
        <v>21</v>
      </c>
      <c r="N204" s="228" t="s">
        <v>44</v>
      </c>
      <c r="O204" s="46"/>
      <c r="P204" s="229">
        <f>O204*H204</f>
        <v>0</v>
      </c>
      <c r="Q204" s="229">
        <v>0.01188</v>
      </c>
      <c r="R204" s="229">
        <f>Q204*H204</f>
        <v>0.095039999999999999</v>
      </c>
      <c r="S204" s="229">
        <v>0</v>
      </c>
      <c r="T204" s="230">
        <f>S204*H204</f>
        <v>0</v>
      </c>
      <c r="AR204" s="23" t="s">
        <v>233</v>
      </c>
      <c r="AT204" s="23" t="s">
        <v>140</v>
      </c>
      <c r="AU204" s="23" t="s">
        <v>146</v>
      </c>
      <c r="AY204" s="23" t="s">
        <v>137</v>
      </c>
      <c r="BE204" s="231">
        <f>IF(N204="základní",J204,0)</f>
        <v>0</v>
      </c>
      <c r="BF204" s="231">
        <f>IF(N204="snížená",J204,0)</f>
        <v>0</v>
      </c>
      <c r="BG204" s="231">
        <f>IF(N204="zákl. přenesená",J204,0)</f>
        <v>0</v>
      </c>
      <c r="BH204" s="231">
        <f>IF(N204="sníž. přenesená",J204,0)</f>
        <v>0</v>
      </c>
      <c r="BI204" s="231">
        <f>IF(N204="nulová",J204,0)</f>
        <v>0</v>
      </c>
      <c r="BJ204" s="23" t="s">
        <v>146</v>
      </c>
      <c r="BK204" s="231">
        <f>ROUND(I204*H204,2)</f>
        <v>0</v>
      </c>
      <c r="BL204" s="23" t="s">
        <v>233</v>
      </c>
      <c r="BM204" s="23" t="s">
        <v>757</v>
      </c>
    </row>
    <row r="205" s="1" customFormat="1">
      <c r="B205" s="45"/>
      <c r="C205" s="73"/>
      <c r="D205" s="234" t="s">
        <v>164</v>
      </c>
      <c r="E205" s="73"/>
      <c r="F205" s="255" t="s">
        <v>758</v>
      </c>
      <c r="G205" s="73"/>
      <c r="H205" s="73"/>
      <c r="I205" s="190"/>
      <c r="J205" s="73"/>
      <c r="K205" s="73"/>
      <c r="L205" s="71"/>
      <c r="M205" s="256"/>
      <c r="N205" s="46"/>
      <c r="O205" s="46"/>
      <c r="P205" s="46"/>
      <c r="Q205" s="46"/>
      <c r="R205" s="46"/>
      <c r="S205" s="46"/>
      <c r="T205" s="94"/>
      <c r="AT205" s="23" t="s">
        <v>164</v>
      </c>
      <c r="AU205" s="23" t="s">
        <v>146</v>
      </c>
    </row>
    <row r="206" s="11" customFormat="1">
      <c r="B206" s="232"/>
      <c r="C206" s="233"/>
      <c r="D206" s="234" t="s">
        <v>148</v>
      </c>
      <c r="E206" s="235" t="s">
        <v>21</v>
      </c>
      <c r="F206" s="236" t="s">
        <v>186</v>
      </c>
      <c r="G206" s="233"/>
      <c r="H206" s="237">
        <v>8</v>
      </c>
      <c r="I206" s="238"/>
      <c r="J206" s="233"/>
      <c r="K206" s="233"/>
      <c r="L206" s="239"/>
      <c r="M206" s="240"/>
      <c r="N206" s="241"/>
      <c r="O206" s="241"/>
      <c r="P206" s="241"/>
      <c r="Q206" s="241"/>
      <c r="R206" s="241"/>
      <c r="S206" s="241"/>
      <c r="T206" s="242"/>
      <c r="AT206" s="243" t="s">
        <v>148</v>
      </c>
      <c r="AU206" s="243" t="s">
        <v>146</v>
      </c>
      <c r="AV206" s="11" t="s">
        <v>146</v>
      </c>
      <c r="AW206" s="11" t="s">
        <v>35</v>
      </c>
      <c r="AX206" s="11" t="s">
        <v>80</v>
      </c>
      <c r="AY206" s="243" t="s">
        <v>137</v>
      </c>
    </row>
    <row r="207" s="1" customFormat="1" ht="25.5" customHeight="1">
      <c r="B207" s="45"/>
      <c r="C207" s="220" t="s">
        <v>403</v>
      </c>
      <c r="D207" s="220" t="s">
        <v>140</v>
      </c>
      <c r="E207" s="221" t="s">
        <v>759</v>
      </c>
      <c r="F207" s="222" t="s">
        <v>760</v>
      </c>
      <c r="G207" s="223" t="s">
        <v>681</v>
      </c>
      <c r="H207" s="224">
        <v>3</v>
      </c>
      <c r="I207" s="225"/>
      <c r="J207" s="226">
        <f>ROUND(I207*H207,2)</f>
        <v>0</v>
      </c>
      <c r="K207" s="222" t="s">
        <v>144</v>
      </c>
      <c r="L207" s="71"/>
      <c r="M207" s="227" t="s">
        <v>21</v>
      </c>
      <c r="N207" s="228" t="s">
        <v>44</v>
      </c>
      <c r="O207" s="46"/>
      <c r="P207" s="229">
        <f>O207*H207</f>
        <v>0</v>
      </c>
      <c r="Q207" s="229">
        <v>0</v>
      </c>
      <c r="R207" s="229">
        <f>Q207*H207</f>
        <v>0</v>
      </c>
      <c r="S207" s="229">
        <v>0.0091999999999999998</v>
      </c>
      <c r="T207" s="230">
        <f>S207*H207</f>
        <v>0.0276</v>
      </c>
      <c r="AR207" s="23" t="s">
        <v>233</v>
      </c>
      <c r="AT207" s="23" t="s">
        <v>140</v>
      </c>
      <c r="AU207" s="23" t="s">
        <v>146</v>
      </c>
      <c r="AY207" s="23" t="s">
        <v>137</v>
      </c>
      <c r="BE207" s="231">
        <f>IF(N207="základní",J207,0)</f>
        <v>0</v>
      </c>
      <c r="BF207" s="231">
        <f>IF(N207="snížená",J207,0)</f>
        <v>0</v>
      </c>
      <c r="BG207" s="231">
        <f>IF(N207="zákl. přenesená",J207,0)</f>
        <v>0</v>
      </c>
      <c r="BH207" s="231">
        <f>IF(N207="sníž. přenesená",J207,0)</f>
        <v>0</v>
      </c>
      <c r="BI207" s="231">
        <f>IF(N207="nulová",J207,0)</f>
        <v>0</v>
      </c>
      <c r="BJ207" s="23" t="s">
        <v>146</v>
      </c>
      <c r="BK207" s="231">
        <f>ROUND(I207*H207,2)</f>
        <v>0</v>
      </c>
      <c r="BL207" s="23" t="s">
        <v>233</v>
      </c>
      <c r="BM207" s="23" t="s">
        <v>761</v>
      </c>
    </row>
    <row r="208" s="11" customFormat="1">
      <c r="B208" s="232"/>
      <c r="C208" s="233"/>
      <c r="D208" s="234" t="s">
        <v>148</v>
      </c>
      <c r="E208" s="235" t="s">
        <v>21</v>
      </c>
      <c r="F208" s="236" t="s">
        <v>138</v>
      </c>
      <c r="G208" s="233"/>
      <c r="H208" s="237">
        <v>3</v>
      </c>
      <c r="I208" s="238"/>
      <c r="J208" s="233"/>
      <c r="K208" s="233"/>
      <c r="L208" s="239"/>
      <c r="M208" s="240"/>
      <c r="N208" s="241"/>
      <c r="O208" s="241"/>
      <c r="P208" s="241"/>
      <c r="Q208" s="241"/>
      <c r="R208" s="241"/>
      <c r="S208" s="241"/>
      <c r="T208" s="242"/>
      <c r="AT208" s="243" t="s">
        <v>148</v>
      </c>
      <c r="AU208" s="243" t="s">
        <v>146</v>
      </c>
      <c r="AV208" s="11" t="s">
        <v>146</v>
      </c>
      <c r="AW208" s="11" t="s">
        <v>35</v>
      </c>
      <c r="AX208" s="11" t="s">
        <v>80</v>
      </c>
      <c r="AY208" s="243" t="s">
        <v>137</v>
      </c>
    </row>
    <row r="209" s="1" customFormat="1" ht="25.5" customHeight="1">
      <c r="B209" s="45"/>
      <c r="C209" s="220" t="s">
        <v>408</v>
      </c>
      <c r="D209" s="220" t="s">
        <v>140</v>
      </c>
      <c r="E209" s="221" t="s">
        <v>762</v>
      </c>
      <c r="F209" s="222" t="s">
        <v>763</v>
      </c>
      <c r="G209" s="223" t="s">
        <v>261</v>
      </c>
      <c r="H209" s="224">
        <v>0.94599999999999995</v>
      </c>
      <c r="I209" s="225"/>
      <c r="J209" s="226">
        <f>ROUND(I209*H209,2)</f>
        <v>0</v>
      </c>
      <c r="K209" s="222" t="s">
        <v>144</v>
      </c>
      <c r="L209" s="71"/>
      <c r="M209" s="227" t="s">
        <v>21</v>
      </c>
      <c r="N209" s="228" t="s">
        <v>44</v>
      </c>
      <c r="O209" s="46"/>
      <c r="P209" s="229">
        <f>O209*H209</f>
        <v>0</v>
      </c>
      <c r="Q209" s="229">
        <v>0</v>
      </c>
      <c r="R209" s="229">
        <f>Q209*H209</f>
        <v>0</v>
      </c>
      <c r="S209" s="229">
        <v>0</v>
      </c>
      <c r="T209" s="230">
        <f>S209*H209</f>
        <v>0</v>
      </c>
      <c r="AR209" s="23" t="s">
        <v>233</v>
      </c>
      <c r="AT209" s="23" t="s">
        <v>140</v>
      </c>
      <c r="AU209" s="23" t="s">
        <v>146</v>
      </c>
      <c r="AY209" s="23" t="s">
        <v>137</v>
      </c>
      <c r="BE209" s="231">
        <f>IF(N209="základní",J209,0)</f>
        <v>0</v>
      </c>
      <c r="BF209" s="231">
        <f>IF(N209="snížená",J209,0)</f>
        <v>0</v>
      </c>
      <c r="BG209" s="231">
        <f>IF(N209="zákl. přenesená",J209,0)</f>
        <v>0</v>
      </c>
      <c r="BH209" s="231">
        <f>IF(N209="sníž. přenesená",J209,0)</f>
        <v>0</v>
      </c>
      <c r="BI209" s="231">
        <f>IF(N209="nulová",J209,0)</f>
        <v>0</v>
      </c>
      <c r="BJ209" s="23" t="s">
        <v>146</v>
      </c>
      <c r="BK209" s="231">
        <f>ROUND(I209*H209,2)</f>
        <v>0</v>
      </c>
      <c r="BL209" s="23" t="s">
        <v>233</v>
      </c>
      <c r="BM209" s="23" t="s">
        <v>764</v>
      </c>
    </row>
    <row r="210" s="1" customFormat="1" ht="16.5" customHeight="1">
      <c r="B210" s="45"/>
      <c r="C210" s="220" t="s">
        <v>412</v>
      </c>
      <c r="D210" s="220" t="s">
        <v>140</v>
      </c>
      <c r="E210" s="221" t="s">
        <v>765</v>
      </c>
      <c r="F210" s="222" t="s">
        <v>766</v>
      </c>
      <c r="G210" s="223" t="s">
        <v>345</v>
      </c>
      <c r="H210" s="224">
        <v>56</v>
      </c>
      <c r="I210" s="225"/>
      <c r="J210" s="226">
        <f>ROUND(I210*H210,2)</f>
        <v>0</v>
      </c>
      <c r="K210" s="222" t="s">
        <v>144</v>
      </c>
      <c r="L210" s="71"/>
      <c r="M210" s="227" t="s">
        <v>21</v>
      </c>
      <c r="N210" s="228" t="s">
        <v>44</v>
      </c>
      <c r="O210" s="46"/>
      <c r="P210" s="229">
        <f>O210*H210</f>
        <v>0</v>
      </c>
      <c r="Q210" s="229">
        <v>0</v>
      </c>
      <c r="R210" s="229">
        <f>Q210*H210</f>
        <v>0</v>
      </c>
      <c r="S210" s="229">
        <v>0.00048999999999999998</v>
      </c>
      <c r="T210" s="230">
        <f>S210*H210</f>
        <v>0.027439999999999999</v>
      </c>
      <c r="AR210" s="23" t="s">
        <v>233</v>
      </c>
      <c r="AT210" s="23" t="s">
        <v>140</v>
      </c>
      <c r="AU210" s="23" t="s">
        <v>146</v>
      </c>
      <c r="AY210" s="23" t="s">
        <v>137</v>
      </c>
      <c r="BE210" s="231">
        <f>IF(N210="základní",J210,0)</f>
        <v>0</v>
      </c>
      <c r="BF210" s="231">
        <f>IF(N210="snížená",J210,0)</f>
        <v>0</v>
      </c>
      <c r="BG210" s="231">
        <f>IF(N210="zákl. přenesená",J210,0)</f>
        <v>0</v>
      </c>
      <c r="BH210" s="231">
        <f>IF(N210="sníž. přenesená",J210,0)</f>
        <v>0</v>
      </c>
      <c r="BI210" s="231">
        <f>IF(N210="nulová",J210,0)</f>
        <v>0</v>
      </c>
      <c r="BJ210" s="23" t="s">
        <v>146</v>
      </c>
      <c r="BK210" s="231">
        <f>ROUND(I210*H210,2)</f>
        <v>0</v>
      </c>
      <c r="BL210" s="23" t="s">
        <v>233</v>
      </c>
      <c r="BM210" s="23" t="s">
        <v>767</v>
      </c>
    </row>
    <row r="211" s="11" customFormat="1">
      <c r="B211" s="232"/>
      <c r="C211" s="233"/>
      <c r="D211" s="234" t="s">
        <v>148</v>
      </c>
      <c r="E211" s="235" t="s">
        <v>21</v>
      </c>
      <c r="F211" s="236" t="s">
        <v>768</v>
      </c>
      <c r="G211" s="233"/>
      <c r="H211" s="237">
        <v>56</v>
      </c>
      <c r="I211" s="238"/>
      <c r="J211" s="233"/>
      <c r="K211" s="233"/>
      <c r="L211" s="239"/>
      <c r="M211" s="240"/>
      <c r="N211" s="241"/>
      <c r="O211" s="241"/>
      <c r="P211" s="241"/>
      <c r="Q211" s="241"/>
      <c r="R211" s="241"/>
      <c r="S211" s="241"/>
      <c r="T211" s="242"/>
      <c r="AT211" s="243" t="s">
        <v>148</v>
      </c>
      <c r="AU211" s="243" t="s">
        <v>146</v>
      </c>
      <c r="AV211" s="11" t="s">
        <v>146</v>
      </c>
      <c r="AW211" s="11" t="s">
        <v>35</v>
      </c>
      <c r="AX211" s="11" t="s">
        <v>80</v>
      </c>
      <c r="AY211" s="243" t="s">
        <v>137</v>
      </c>
    </row>
    <row r="212" s="1" customFormat="1" ht="16.5" customHeight="1">
      <c r="B212" s="45"/>
      <c r="C212" s="220" t="s">
        <v>416</v>
      </c>
      <c r="D212" s="220" t="s">
        <v>140</v>
      </c>
      <c r="E212" s="221" t="s">
        <v>769</v>
      </c>
      <c r="F212" s="222" t="s">
        <v>770</v>
      </c>
      <c r="G212" s="223" t="s">
        <v>345</v>
      </c>
      <c r="H212" s="224">
        <v>3</v>
      </c>
      <c r="I212" s="225"/>
      <c r="J212" s="226">
        <f>ROUND(I212*H212,2)</f>
        <v>0</v>
      </c>
      <c r="K212" s="222" t="s">
        <v>144</v>
      </c>
      <c r="L212" s="71"/>
      <c r="M212" s="227" t="s">
        <v>21</v>
      </c>
      <c r="N212" s="228" t="s">
        <v>44</v>
      </c>
      <c r="O212" s="46"/>
      <c r="P212" s="229">
        <f>O212*H212</f>
        <v>0</v>
      </c>
      <c r="Q212" s="229">
        <v>0.00109</v>
      </c>
      <c r="R212" s="229">
        <f>Q212*H212</f>
        <v>0.0032700000000000003</v>
      </c>
      <c r="S212" s="229">
        <v>0</v>
      </c>
      <c r="T212" s="230">
        <f>S212*H212</f>
        <v>0</v>
      </c>
      <c r="AR212" s="23" t="s">
        <v>233</v>
      </c>
      <c r="AT212" s="23" t="s">
        <v>140</v>
      </c>
      <c r="AU212" s="23" t="s">
        <v>146</v>
      </c>
      <c r="AY212" s="23" t="s">
        <v>137</v>
      </c>
      <c r="BE212" s="231">
        <f>IF(N212="základní",J212,0)</f>
        <v>0</v>
      </c>
      <c r="BF212" s="231">
        <f>IF(N212="snížená",J212,0)</f>
        <v>0</v>
      </c>
      <c r="BG212" s="231">
        <f>IF(N212="zákl. přenesená",J212,0)</f>
        <v>0</v>
      </c>
      <c r="BH212" s="231">
        <f>IF(N212="sníž. přenesená",J212,0)</f>
        <v>0</v>
      </c>
      <c r="BI212" s="231">
        <f>IF(N212="nulová",J212,0)</f>
        <v>0</v>
      </c>
      <c r="BJ212" s="23" t="s">
        <v>146</v>
      </c>
      <c r="BK212" s="231">
        <f>ROUND(I212*H212,2)</f>
        <v>0</v>
      </c>
      <c r="BL212" s="23" t="s">
        <v>233</v>
      </c>
      <c r="BM212" s="23" t="s">
        <v>771</v>
      </c>
    </row>
    <row r="213" s="11" customFormat="1">
      <c r="B213" s="232"/>
      <c r="C213" s="233"/>
      <c r="D213" s="234" t="s">
        <v>148</v>
      </c>
      <c r="E213" s="235" t="s">
        <v>21</v>
      </c>
      <c r="F213" s="236" t="s">
        <v>138</v>
      </c>
      <c r="G213" s="233"/>
      <c r="H213" s="237">
        <v>3</v>
      </c>
      <c r="I213" s="238"/>
      <c r="J213" s="233"/>
      <c r="K213" s="233"/>
      <c r="L213" s="239"/>
      <c r="M213" s="240"/>
      <c r="N213" s="241"/>
      <c r="O213" s="241"/>
      <c r="P213" s="241"/>
      <c r="Q213" s="241"/>
      <c r="R213" s="241"/>
      <c r="S213" s="241"/>
      <c r="T213" s="242"/>
      <c r="AT213" s="243" t="s">
        <v>148</v>
      </c>
      <c r="AU213" s="243" t="s">
        <v>146</v>
      </c>
      <c r="AV213" s="11" t="s">
        <v>146</v>
      </c>
      <c r="AW213" s="11" t="s">
        <v>35</v>
      </c>
      <c r="AX213" s="11" t="s">
        <v>80</v>
      </c>
      <c r="AY213" s="243" t="s">
        <v>137</v>
      </c>
    </row>
    <row r="214" s="1" customFormat="1" ht="16.5" customHeight="1">
      <c r="B214" s="45"/>
      <c r="C214" s="220" t="s">
        <v>423</v>
      </c>
      <c r="D214" s="220" t="s">
        <v>140</v>
      </c>
      <c r="E214" s="221" t="s">
        <v>772</v>
      </c>
      <c r="F214" s="222" t="s">
        <v>773</v>
      </c>
      <c r="G214" s="223" t="s">
        <v>681</v>
      </c>
      <c r="H214" s="224">
        <v>11</v>
      </c>
      <c r="I214" s="225"/>
      <c r="J214" s="226">
        <f>ROUND(I214*H214,2)</f>
        <v>0</v>
      </c>
      <c r="K214" s="222" t="s">
        <v>144</v>
      </c>
      <c r="L214" s="71"/>
      <c r="M214" s="227" t="s">
        <v>21</v>
      </c>
      <c r="N214" s="228" t="s">
        <v>44</v>
      </c>
      <c r="O214" s="46"/>
      <c r="P214" s="229">
        <f>O214*H214</f>
        <v>0</v>
      </c>
      <c r="Q214" s="229">
        <v>0</v>
      </c>
      <c r="R214" s="229">
        <f>Q214*H214</f>
        <v>0</v>
      </c>
      <c r="S214" s="229">
        <v>0.00156</v>
      </c>
      <c r="T214" s="230">
        <f>S214*H214</f>
        <v>0.017159999999999998</v>
      </c>
      <c r="AR214" s="23" t="s">
        <v>233</v>
      </c>
      <c r="AT214" s="23" t="s">
        <v>140</v>
      </c>
      <c r="AU214" s="23" t="s">
        <v>146</v>
      </c>
      <c r="AY214" s="23" t="s">
        <v>137</v>
      </c>
      <c r="BE214" s="231">
        <f>IF(N214="základní",J214,0)</f>
        <v>0</v>
      </c>
      <c r="BF214" s="231">
        <f>IF(N214="snížená",J214,0)</f>
        <v>0</v>
      </c>
      <c r="BG214" s="231">
        <f>IF(N214="zákl. přenesená",J214,0)</f>
        <v>0</v>
      </c>
      <c r="BH214" s="231">
        <f>IF(N214="sníž. přenesená",J214,0)</f>
        <v>0</v>
      </c>
      <c r="BI214" s="231">
        <f>IF(N214="nulová",J214,0)</f>
        <v>0</v>
      </c>
      <c r="BJ214" s="23" t="s">
        <v>146</v>
      </c>
      <c r="BK214" s="231">
        <f>ROUND(I214*H214,2)</f>
        <v>0</v>
      </c>
      <c r="BL214" s="23" t="s">
        <v>233</v>
      </c>
      <c r="BM214" s="23" t="s">
        <v>774</v>
      </c>
    </row>
    <row r="215" s="11" customFormat="1">
      <c r="B215" s="232"/>
      <c r="C215" s="233"/>
      <c r="D215" s="234" t="s">
        <v>148</v>
      </c>
      <c r="E215" s="235" t="s">
        <v>21</v>
      </c>
      <c r="F215" s="236" t="s">
        <v>775</v>
      </c>
      <c r="G215" s="233"/>
      <c r="H215" s="237">
        <v>11</v>
      </c>
      <c r="I215" s="238"/>
      <c r="J215" s="233"/>
      <c r="K215" s="233"/>
      <c r="L215" s="239"/>
      <c r="M215" s="240"/>
      <c r="N215" s="241"/>
      <c r="O215" s="241"/>
      <c r="P215" s="241"/>
      <c r="Q215" s="241"/>
      <c r="R215" s="241"/>
      <c r="S215" s="241"/>
      <c r="T215" s="242"/>
      <c r="AT215" s="243" t="s">
        <v>148</v>
      </c>
      <c r="AU215" s="243" t="s">
        <v>146</v>
      </c>
      <c r="AV215" s="11" t="s">
        <v>146</v>
      </c>
      <c r="AW215" s="11" t="s">
        <v>35</v>
      </c>
      <c r="AX215" s="11" t="s">
        <v>80</v>
      </c>
      <c r="AY215" s="243" t="s">
        <v>137</v>
      </c>
    </row>
    <row r="216" s="1" customFormat="1" ht="25.5" customHeight="1">
      <c r="B216" s="45"/>
      <c r="C216" s="220" t="s">
        <v>429</v>
      </c>
      <c r="D216" s="220" t="s">
        <v>140</v>
      </c>
      <c r="E216" s="221" t="s">
        <v>776</v>
      </c>
      <c r="F216" s="222" t="s">
        <v>777</v>
      </c>
      <c r="G216" s="223" t="s">
        <v>681</v>
      </c>
      <c r="H216" s="224">
        <v>3</v>
      </c>
      <c r="I216" s="225"/>
      <c r="J216" s="226">
        <f>ROUND(I216*H216,2)</f>
        <v>0</v>
      </c>
      <c r="K216" s="222" t="s">
        <v>144</v>
      </c>
      <c r="L216" s="71"/>
      <c r="M216" s="227" t="s">
        <v>21</v>
      </c>
      <c r="N216" s="228" t="s">
        <v>44</v>
      </c>
      <c r="O216" s="46"/>
      <c r="P216" s="229">
        <f>O216*H216</f>
        <v>0</v>
      </c>
      <c r="Q216" s="229">
        <v>0.0018</v>
      </c>
      <c r="R216" s="229">
        <f>Q216*H216</f>
        <v>0.0054000000000000003</v>
      </c>
      <c r="S216" s="229">
        <v>0</v>
      </c>
      <c r="T216" s="230">
        <f>S216*H216</f>
        <v>0</v>
      </c>
      <c r="AR216" s="23" t="s">
        <v>233</v>
      </c>
      <c r="AT216" s="23" t="s">
        <v>140</v>
      </c>
      <c r="AU216" s="23" t="s">
        <v>146</v>
      </c>
      <c r="AY216" s="23" t="s">
        <v>137</v>
      </c>
      <c r="BE216" s="231">
        <f>IF(N216="základní",J216,0)</f>
        <v>0</v>
      </c>
      <c r="BF216" s="231">
        <f>IF(N216="snížená",J216,0)</f>
        <v>0</v>
      </c>
      <c r="BG216" s="231">
        <f>IF(N216="zákl. přenesená",J216,0)</f>
        <v>0</v>
      </c>
      <c r="BH216" s="231">
        <f>IF(N216="sníž. přenesená",J216,0)</f>
        <v>0</v>
      </c>
      <c r="BI216" s="231">
        <f>IF(N216="nulová",J216,0)</f>
        <v>0</v>
      </c>
      <c r="BJ216" s="23" t="s">
        <v>146</v>
      </c>
      <c r="BK216" s="231">
        <f>ROUND(I216*H216,2)</f>
        <v>0</v>
      </c>
      <c r="BL216" s="23" t="s">
        <v>233</v>
      </c>
      <c r="BM216" s="23" t="s">
        <v>778</v>
      </c>
    </row>
    <row r="217" s="1" customFormat="1">
      <c r="B217" s="45"/>
      <c r="C217" s="73"/>
      <c r="D217" s="234" t="s">
        <v>164</v>
      </c>
      <c r="E217" s="73"/>
      <c r="F217" s="255" t="s">
        <v>779</v>
      </c>
      <c r="G217" s="73"/>
      <c r="H217" s="73"/>
      <c r="I217" s="190"/>
      <c r="J217" s="73"/>
      <c r="K217" s="73"/>
      <c r="L217" s="71"/>
      <c r="M217" s="256"/>
      <c r="N217" s="46"/>
      <c r="O217" s="46"/>
      <c r="P217" s="46"/>
      <c r="Q217" s="46"/>
      <c r="R217" s="46"/>
      <c r="S217" s="46"/>
      <c r="T217" s="94"/>
      <c r="AT217" s="23" t="s">
        <v>164</v>
      </c>
      <c r="AU217" s="23" t="s">
        <v>146</v>
      </c>
    </row>
    <row r="218" s="11" customFormat="1">
      <c r="B218" s="232"/>
      <c r="C218" s="233"/>
      <c r="D218" s="234" t="s">
        <v>148</v>
      </c>
      <c r="E218" s="235" t="s">
        <v>21</v>
      </c>
      <c r="F218" s="236" t="s">
        <v>138</v>
      </c>
      <c r="G218" s="233"/>
      <c r="H218" s="237">
        <v>3</v>
      </c>
      <c r="I218" s="238"/>
      <c r="J218" s="233"/>
      <c r="K218" s="233"/>
      <c r="L218" s="239"/>
      <c r="M218" s="240"/>
      <c r="N218" s="241"/>
      <c r="O218" s="241"/>
      <c r="P218" s="241"/>
      <c r="Q218" s="241"/>
      <c r="R218" s="241"/>
      <c r="S218" s="241"/>
      <c r="T218" s="242"/>
      <c r="AT218" s="243" t="s">
        <v>148</v>
      </c>
      <c r="AU218" s="243" t="s">
        <v>146</v>
      </c>
      <c r="AV218" s="11" t="s">
        <v>146</v>
      </c>
      <c r="AW218" s="11" t="s">
        <v>35</v>
      </c>
      <c r="AX218" s="11" t="s">
        <v>80</v>
      </c>
      <c r="AY218" s="243" t="s">
        <v>137</v>
      </c>
    </row>
    <row r="219" s="1" customFormat="1" ht="16.5" customHeight="1">
      <c r="B219" s="45"/>
      <c r="C219" s="220" t="s">
        <v>433</v>
      </c>
      <c r="D219" s="220" t="s">
        <v>140</v>
      </c>
      <c r="E219" s="221" t="s">
        <v>780</v>
      </c>
      <c r="F219" s="222" t="s">
        <v>781</v>
      </c>
      <c r="G219" s="223" t="s">
        <v>681</v>
      </c>
      <c r="H219" s="224">
        <v>8</v>
      </c>
      <c r="I219" s="225"/>
      <c r="J219" s="226">
        <f>ROUND(I219*H219,2)</f>
        <v>0</v>
      </c>
      <c r="K219" s="222" t="s">
        <v>144</v>
      </c>
      <c r="L219" s="71"/>
      <c r="M219" s="227" t="s">
        <v>21</v>
      </c>
      <c r="N219" s="228" t="s">
        <v>44</v>
      </c>
      <c r="O219" s="46"/>
      <c r="P219" s="229">
        <f>O219*H219</f>
        <v>0</v>
      </c>
      <c r="Q219" s="229">
        <v>0.0018400000000000001</v>
      </c>
      <c r="R219" s="229">
        <f>Q219*H219</f>
        <v>0.01472</v>
      </c>
      <c r="S219" s="229">
        <v>0</v>
      </c>
      <c r="T219" s="230">
        <f>S219*H219</f>
        <v>0</v>
      </c>
      <c r="AR219" s="23" t="s">
        <v>233</v>
      </c>
      <c r="AT219" s="23" t="s">
        <v>140</v>
      </c>
      <c r="AU219" s="23" t="s">
        <v>146</v>
      </c>
      <c r="AY219" s="23" t="s">
        <v>137</v>
      </c>
      <c r="BE219" s="231">
        <f>IF(N219="základní",J219,0)</f>
        <v>0</v>
      </c>
      <c r="BF219" s="231">
        <f>IF(N219="snížená",J219,0)</f>
        <v>0</v>
      </c>
      <c r="BG219" s="231">
        <f>IF(N219="zákl. přenesená",J219,0)</f>
        <v>0</v>
      </c>
      <c r="BH219" s="231">
        <f>IF(N219="sníž. přenesená",J219,0)</f>
        <v>0</v>
      </c>
      <c r="BI219" s="231">
        <f>IF(N219="nulová",J219,0)</f>
        <v>0</v>
      </c>
      <c r="BJ219" s="23" t="s">
        <v>146</v>
      </c>
      <c r="BK219" s="231">
        <f>ROUND(I219*H219,2)</f>
        <v>0</v>
      </c>
      <c r="BL219" s="23" t="s">
        <v>233</v>
      </c>
      <c r="BM219" s="23" t="s">
        <v>782</v>
      </c>
    </row>
    <row r="220" s="1" customFormat="1">
      <c r="B220" s="45"/>
      <c r="C220" s="73"/>
      <c r="D220" s="234" t="s">
        <v>164</v>
      </c>
      <c r="E220" s="73"/>
      <c r="F220" s="255" t="s">
        <v>783</v>
      </c>
      <c r="G220" s="73"/>
      <c r="H220" s="73"/>
      <c r="I220" s="190"/>
      <c r="J220" s="73"/>
      <c r="K220" s="73"/>
      <c r="L220" s="71"/>
      <c r="M220" s="256"/>
      <c r="N220" s="46"/>
      <c r="O220" s="46"/>
      <c r="P220" s="46"/>
      <c r="Q220" s="46"/>
      <c r="R220" s="46"/>
      <c r="S220" s="46"/>
      <c r="T220" s="94"/>
      <c r="AT220" s="23" t="s">
        <v>164</v>
      </c>
      <c r="AU220" s="23" t="s">
        <v>146</v>
      </c>
    </row>
    <row r="221" s="11" customFormat="1">
      <c r="B221" s="232"/>
      <c r="C221" s="233"/>
      <c r="D221" s="234" t="s">
        <v>148</v>
      </c>
      <c r="E221" s="235" t="s">
        <v>21</v>
      </c>
      <c r="F221" s="236" t="s">
        <v>186</v>
      </c>
      <c r="G221" s="233"/>
      <c r="H221" s="237">
        <v>8</v>
      </c>
      <c r="I221" s="238"/>
      <c r="J221" s="233"/>
      <c r="K221" s="233"/>
      <c r="L221" s="239"/>
      <c r="M221" s="240"/>
      <c r="N221" s="241"/>
      <c r="O221" s="241"/>
      <c r="P221" s="241"/>
      <c r="Q221" s="241"/>
      <c r="R221" s="241"/>
      <c r="S221" s="241"/>
      <c r="T221" s="242"/>
      <c r="AT221" s="243" t="s">
        <v>148</v>
      </c>
      <c r="AU221" s="243" t="s">
        <v>146</v>
      </c>
      <c r="AV221" s="11" t="s">
        <v>146</v>
      </c>
      <c r="AW221" s="11" t="s">
        <v>35</v>
      </c>
      <c r="AX221" s="11" t="s">
        <v>80</v>
      </c>
      <c r="AY221" s="243" t="s">
        <v>137</v>
      </c>
    </row>
    <row r="222" s="1" customFormat="1" ht="16.5" customHeight="1">
      <c r="B222" s="45"/>
      <c r="C222" s="220" t="s">
        <v>438</v>
      </c>
      <c r="D222" s="220" t="s">
        <v>140</v>
      </c>
      <c r="E222" s="221" t="s">
        <v>784</v>
      </c>
      <c r="F222" s="222" t="s">
        <v>785</v>
      </c>
      <c r="G222" s="223" t="s">
        <v>345</v>
      </c>
      <c r="H222" s="224">
        <v>5</v>
      </c>
      <c r="I222" s="225"/>
      <c r="J222" s="226">
        <f>ROUND(I222*H222,2)</f>
        <v>0</v>
      </c>
      <c r="K222" s="222" t="s">
        <v>144</v>
      </c>
      <c r="L222" s="71"/>
      <c r="M222" s="227" t="s">
        <v>21</v>
      </c>
      <c r="N222" s="228" t="s">
        <v>44</v>
      </c>
      <c r="O222" s="46"/>
      <c r="P222" s="229">
        <f>O222*H222</f>
        <v>0</v>
      </c>
      <c r="Q222" s="229">
        <v>0</v>
      </c>
      <c r="R222" s="229">
        <f>Q222*H222</f>
        <v>0</v>
      </c>
      <c r="S222" s="229">
        <v>0</v>
      </c>
      <c r="T222" s="230">
        <f>S222*H222</f>
        <v>0</v>
      </c>
      <c r="AR222" s="23" t="s">
        <v>233</v>
      </c>
      <c r="AT222" s="23" t="s">
        <v>140</v>
      </c>
      <c r="AU222" s="23" t="s">
        <v>146</v>
      </c>
      <c r="AY222" s="23" t="s">
        <v>137</v>
      </c>
      <c r="BE222" s="231">
        <f>IF(N222="základní",J222,0)</f>
        <v>0</v>
      </c>
      <c r="BF222" s="231">
        <f>IF(N222="snížená",J222,0)</f>
        <v>0</v>
      </c>
      <c r="BG222" s="231">
        <f>IF(N222="zákl. přenesená",J222,0)</f>
        <v>0</v>
      </c>
      <c r="BH222" s="231">
        <f>IF(N222="sníž. přenesená",J222,0)</f>
        <v>0</v>
      </c>
      <c r="BI222" s="231">
        <f>IF(N222="nulová",J222,0)</f>
        <v>0</v>
      </c>
      <c r="BJ222" s="23" t="s">
        <v>146</v>
      </c>
      <c r="BK222" s="231">
        <f>ROUND(I222*H222,2)</f>
        <v>0</v>
      </c>
      <c r="BL222" s="23" t="s">
        <v>233</v>
      </c>
      <c r="BM222" s="23" t="s">
        <v>786</v>
      </c>
    </row>
    <row r="223" s="1" customFormat="1">
      <c r="B223" s="45"/>
      <c r="C223" s="73"/>
      <c r="D223" s="234" t="s">
        <v>164</v>
      </c>
      <c r="E223" s="73"/>
      <c r="F223" s="255" t="s">
        <v>779</v>
      </c>
      <c r="G223" s="73"/>
      <c r="H223" s="73"/>
      <c r="I223" s="190"/>
      <c r="J223" s="73"/>
      <c r="K223" s="73"/>
      <c r="L223" s="71"/>
      <c r="M223" s="256"/>
      <c r="N223" s="46"/>
      <c r="O223" s="46"/>
      <c r="P223" s="46"/>
      <c r="Q223" s="46"/>
      <c r="R223" s="46"/>
      <c r="S223" s="46"/>
      <c r="T223" s="94"/>
      <c r="AT223" s="23" t="s">
        <v>164</v>
      </c>
      <c r="AU223" s="23" t="s">
        <v>146</v>
      </c>
    </row>
    <row r="224" s="11" customFormat="1">
      <c r="B224" s="232"/>
      <c r="C224" s="233"/>
      <c r="D224" s="234" t="s">
        <v>148</v>
      </c>
      <c r="E224" s="235" t="s">
        <v>21</v>
      </c>
      <c r="F224" s="236" t="s">
        <v>170</v>
      </c>
      <c r="G224" s="233"/>
      <c r="H224" s="237">
        <v>5</v>
      </c>
      <c r="I224" s="238"/>
      <c r="J224" s="233"/>
      <c r="K224" s="233"/>
      <c r="L224" s="239"/>
      <c r="M224" s="240"/>
      <c r="N224" s="241"/>
      <c r="O224" s="241"/>
      <c r="P224" s="241"/>
      <c r="Q224" s="241"/>
      <c r="R224" s="241"/>
      <c r="S224" s="241"/>
      <c r="T224" s="242"/>
      <c r="AT224" s="243" t="s">
        <v>148</v>
      </c>
      <c r="AU224" s="243" t="s">
        <v>146</v>
      </c>
      <c r="AV224" s="11" t="s">
        <v>146</v>
      </c>
      <c r="AW224" s="11" t="s">
        <v>35</v>
      </c>
      <c r="AX224" s="11" t="s">
        <v>80</v>
      </c>
      <c r="AY224" s="243" t="s">
        <v>137</v>
      </c>
    </row>
    <row r="225" s="1" customFormat="1" ht="16.5" customHeight="1">
      <c r="B225" s="45"/>
      <c r="C225" s="220" t="s">
        <v>442</v>
      </c>
      <c r="D225" s="220" t="s">
        <v>140</v>
      </c>
      <c r="E225" s="221" t="s">
        <v>787</v>
      </c>
      <c r="F225" s="222" t="s">
        <v>788</v>
      </c>
      <c r="G225" s="223" t="s">
        <v>345</v>
      </c>
      <c r="H225" s="224">
        <v>8</v>
      </c>
      <c r="I225" s="225"/>
      <c r="J225" s="226">
        <f>ROUND(I225*H225,2)</f>
        <v>0</v>
      </c>
      <c r="K225" s="222" t="s">
        <v>144</v>
      </c>
      <c r="L225" s="71"/>
      <c r="M225" s="227" t="s">
        <v>21</v>
      </c>
      <c r="N225" s="228" t="s">
        <v>44</v>
      </c>
      <c r="O225" s="46"/>
      <c r="P225" s="229">
        <f>O225*H225</f>
        <v>0</v>
      </c>
      <c r="Q225" s="229">
        <v>0</v>
      </c>
      <c r="R225" s="229">
        <f>Q225*H225</f>
        <v>0</v>
      </c>
      <c r="S225" s="229">
        <v>0.0022499999999999998</v>
      </c>
      <c r="T225" s="230">
        <f>S225*H225</f>
        <v>0.017999999999999999</v>
      </c>
      <c r="AR225" s="23" t="s">
        <v>233</v>
      </c>
      <c r="AT225" s="23" t="s">
        <v>140</v>
      </c>
      <c r="AU225" s="23" t="s">
        <v>146</v>
      </c>
      <c r="AY225" s="23" t="s">
        <v>137</v>
      </c>
      <c r="BE225" s="231">
        <f>IF(N225="základní",J225,0)</f>
        <v>0</v>
      </c>
      <c r="BF225" s="231">
        <f>IF(N225="snížená",J225,0)</f>
        <v>0</v>
      </c>
      <c r="BG225" s="231">
        <f>IF(N225="zákl. přenesená",J225,0)</f>
        <v>0</v>
      </c>
      <c r="BH225" s="231">
        <f>IF(N225="sníž. přenesená",J225,0)</f>
        <v>0</v>
      </c>
      <c r="BI225" s="231">
        <f>IF(N225="nulová",J225,0)</f>
        <v>0</v>
      </c>
      <c r="BJ225" s="23" t="s">
        <v>146</v>
      </c>
      <c r="BK225" s="231">
        <f>ROUND(I225*H225,2)</f>
        <v>0</v>
      </c>
      <c r="BL225" s="23" t="s">
        <v>233</v>
      </c>
      <c r="BM225" s="23" t="s">
        <v>789</v>
      </c>
    </row>
    <row r="226" s="11" customFormat="1">
      <c r="B226" s="232"/>
      <c r="C226" s="233"/>
      <c r="D226" s="234" t="s">
        <v>148</v>
      </c>
      <c r="E226" s="235" t="s">
        <v>21</v>
      </c>
      <c r="F226" s="236" t="s">
        <v>186</v>
      </c>
      <c r="G226" s="233"/>
      <c r="H226" s="237">
        <v>8</v>
      </c>
      <c r="I226" s="238"/>
      <c r="J226" s="233"/>
      <c r="K226" s="233"/>
      <c r="L226" s="239"/>
      <c r="M226" s="240"/>
      <c r="N226" s="241"/>
      <c r="O226" s="241"/>
      <c r="P226" s="241"/>
      <c r="Q226" s="241"/>
      <c r="R226" s="241"/>
      <c r="S226" s="241"/>
      <c r="T226" s="242"/>
      <c r="AT226" s="243" t="s">
        <v>148</v>
      </c>
      <c r="AU226" s="243" t="s">
        <v>146</v>
      </c>
      <c r="AV226" s="11" t="s">
        <v>146</v>
      </c>
      <c r="AW226" s="11" t="s">
        <v>35</v>
      </c>
      <c r="AX226" s="11" t="s">
        <v>80</v>
      </c>
      <c r="AY226" s="243" t="s">
        <v>137</v>
      </c>
    </row>
    <row r="227" s="1" customFormat="1" ht="25.5" customHeight="1">
      <c r="B227" s="45"/>
      <c r="C227" s="220" t="s">
        <v>446</v>
      </c>
      <c r="D227" s="220" t="s">
        <v>140</v>
      </c>
      <c r="E227" s="221" t="s">
        <v>790</v>
      </c>
      <c r="F227" s="222" t="s">
        <v>791</v>
      </c>
      <c r="G227" s="223" t="s">
        <v>345</v>
      </c>
      <c r="H227" s="224">
        <v>8</v>
      </c>
      <c r="I227" s="225"/>
      <c r="J227" s="226">
        <f>ROUND(I227*H227,2)</f>
        <v>0</v>
      </c>
      <c r="K227" s="222" t="s">
        <v>144</v>
      </c>
      <c r="L227" s="71"/>
      <c r="M227" s="227" t="s">
        <v>21</v>
      </c>
      <c r="N227" s="228" t="s">
        <v>44</v>
      </c>
      <c r="O227" s="46"/>
      <c r="P227" s="229">
        <f>O227*H227</f>
        <v>0</v>
      </c>
      <c r="Q227" s="229">
        <v>0</v>
      </c>
      <c r="R227" s="229">
        <f>Q227*H227</f>
        <v>0</v>
      </c>
      <c r="S227" s="229">
        <v>0.00051999999999999995</v>
      </c>
      <c r="T227" s="230">
        <f>S227*H227</f>
        <v>0.0041599999999999996</v>
      </c>
      <c r="AR227" s="23" t="s">
        <v>233</v>
      </c>
      <c r="AT227" s="23" t="s">
        <v>140</v>
      </c>
      <c r="AU227" s="23" t="s">
        <v>146</v>
      </c>
      <c r="AY227" s="23" t="s">
        <v>137</v>
      </c>
      <c r="BE227" s="231">
        <f>IF(N227="základní",J227,0)</f>
        <v>0</v>
      </c>
      <c r="BF227" s="231">
        <f>IF(N227="snížená",J227,0)</f>
        <v>0</v>
      </c>
      <c r="BG227" s="231">
        <f>IF(N227="zákl. přenesená",J227,0)</f>
        <v>0</v>
      </c>
      <c r="BH227" s="231">
        <f>IF(N227="sníž. přenesená",J227,0)</f>
        <v>0</v>
      </c>
      <c r="BI227" s="231">
        <f>IF(N227="nulová",J227,0)</f>
        <v>0</v>
      </c>
      <c r="BJ227" s="23" t="s">
        <v>146</v>
      </c>
      <c r="BK227" s="231">
        <f>ROUND(I227*H227,2)</f>
        <v>0</v>
      </c>
      <c r="BL227" s="23" t="s">
        <v>233</v>
      </c>
      <c r="BM227" s="23" t="s">
        <v>792</v>
      </c>
    </row>
    <row r="228" s="11" customFormat="1">
      <c r="B228" s="232"/>
      <c r="C228" s="233"/>
      <c r="D228" s="234" t="s">
        <v>148</v>
      </c>
      <c r="E228" s="235" t="s">
        <v>21</v>
      </c>
      <c r="F228" s="236" t="s">
        <v>186</v>
      </c>
      <c r="G228" s="233"/>
      <c r="H228" s="237">
        <v>8</v>
      </c>
      <c r="I228" s="238"/>
      <c r="J228" s="233"/>
      <c r="K228" s="233"/>
      <c r="L228" s="239"/>
      <c r="M228" s="240"/>
      <c r="N228" s="241"/>
      <c r="O228" s="241"/>
      <c r="P228" s="241"/>
      <c r="Q228" s="241"/>
      <c r="R228" s="241"/>
      <c r="S228" s="241"/>
      <c r="T228" s="242"/>
      <c r="AT228" s="243" t="s">
        <v>148</v>
      </c>
      <c r="AU228" s="243" t="s">
        <v>146</v>
      </c>
      <c r="AV228" s="11" t="s">
        <v>146</v>
      </c>
      <c r="AW228" s="11" t="s">
        <v>35</v>
      </c>
      <c r="AX228" s="11" t="s">
        <v>80</v>
      </c>
      <c r="AY228" s="243" t="s">
        <v>137</v>
      </c>
    </row>
    <row r="229" s="1" customFormat="1" ht="16.5" customHeight="1">
      <c r="B229" s="45"/>
      <c r="C229" s="220" t="s">
        <v>453</v>
      </c>
      <c r="D229" s="220" t="s">
        <v>140</v>
      </c>
      <c r="E229" s="221" t="s">
        <v>793</v>
      </c>
      <c r="F229" s="222" t="s">
        <v>794</v>
      </c>
      <c r="G229" s="223" t="s">
        <v>681</v>
      </c>
      <c r="H229" s="224">
        <v>8</v>
      </c>
      <c r="I229" s="225"/>
      <c r="J229" s="226">
        <f>ROUND(I229*H229,2)</f>
        <v>0</v>
      </c>
      <c r="K229" s="222" t="s">
        <v>144</v>
      </c>
      <c r="L229" s="71"/>
      <c r="M229" s="227" t="s">
        <v>21</v>
      </c>
      <c r="N229" s="228" t="s">
        <v>44</v>
      </c>
      <c r="O229" s="46"/>
      <c r="P229" s="229">
        <f>O229*H229</f>
        <v>0</v>
      </c>
      <c r="Q229" s="229">
        <v>0.0018400000000000001</v>
      </c>
      <c r="R229" s="229">
        <f>Q229*H229</f>
        <v>0.01472</v>
      </c>
      <c r="S229" s="229">
        <v>0</v>
      </c>
      <c r="T229" s="230">
        <f>S229*H229</f>
        <v>0</v>
      </c>
      <c r="AR229" s="23" t="s">
        <v>233</v>
      </c>
      <c r="AT229" s="23" t="s">
        <v>140</v>
      </c>
      <c r="AU229" s="23" t="s">
        <v>146</v>
      </c>
      <c r="AY229" s="23" t="s">
        <v>137</v>
      </c>
      <c r="BE229" s="231">
        <f>IF(N229="základní",J229,0)</f>
        <v>0</v>
      </c>
      <c r="BF229" s="231">
        <f>IF(N229="snížená",J229,0)</f>
        <v>0</v>
      </c>
      <c r="BG229" s="231">
        <f>IF(N229="zákl. přenesená",J229,0)</f>
        <v>0</v>
      </c>
      <c r="BH229" s="231">
        <f>IF(N229="sníž. přenesená",J229,0)</f>
        <v>0</v>
      </c>
      <c r="BI229" s="231">
        <f>IF(N229="nulová",J229,0)</f>
        <v>0</v>
      </c>
      <c r="BJ229" s="23" t="s">
        <v>146</v>
      </c>
      <c r="BK229" s="231">
        <f>ROUND(I229*H229,2)</f>
        <v>0</v>
      </c>
      <c r="BL229" s="23" t="s">
        <v>233</v>
      </c>
      <c r="BM229" s="23" t="s">
        <v>795</v>
      </c>
    </row>
    <row r="230" s="1" customFormat="1">
      <c r="B230" s="45"/>
      <c r="C230" s="73"/>
      <c r="D230" s="234" t="s">
        <v>164</v>
      </c>
      <c r="E230" s="73"/>
      <c r="F230" s="255" t="s">
        <v>796</v>
      </c>
      <c r="G230" s="73"/>
      <c r="H230" s="73"/>
      <c r="I230" s="190"/>
      <c r="J230" s="73"/>
      <c r="K230" s="73"/>
      <c r="L230" s="71"/>
      <c r="M230" s="256"/>
      <c r="N230" s="46"/>
      <c r="O230" s="46"/>
      <c r="P230" s="46"/>
      <c r="Q230" s="46"/>
      <c r="R230" s="46"/>
      <c r="S230" s="46"/>
      <c r="T230" s="94"/>
      <c r="AT230" s="23" t="s">
        <v>164</v>
      </c>
      <c r="AU230" s="23" t="s">
        <v>146</v>
      </c>
    </row>
    <row r="231" s="11" customFormat="1">
      <c r="B231" s="232"/>
      <c r="C231" s="233"/>
      <c r="D231" s="234" t="s">
        <v>148</v>
      </c>
      <c r="E231" s="235" t="s">
        <v>21</v>
      </c>
      <c r="F231" s="236" t="s">
        <v>186</v>
      </c>
      <c r="G231" s="233"/>
      <c r="H231" s="237">
        <v>8</v>
      </c>
      <c r="I231" s="238"/>
      <c r="J231" s="233"/>
      <c r="K231" s="233"/>
      <c r="L231" s="239"/>
      <c r="M231" s="240"/>
      <c r="N231" s="241"/>
      <c r="O231" s="241"/>
      <c r="P231" s="241"/>
      <c r="Q231" s="241"/>
      <c r="R231" s="241"/>
      <c r="S231" s="241"/>
      <c r="T231" s="242"/>
      <c r="AT231" s="243" t="s">
        <v>148</v>
      </c>
      <c r="AU231" s="243" t="s">
        <v>146</v>
      </c>
      <c r="AV231" s="11" t="s">
        <v>146</v>
      </c>
      <c r="AW231" s="11" t="s">
        <v>35</v>
      </c>
      <c r="AX231" s="11" t="s">
        <v>80</v>
      </c>
      <c r="AY231" s="243" t="s">
        <v>137</v>
      </c>
    </row>
    <row r="232" s="1" customFormat="1" ht="16.5" customHeight="1">
      <c r="B232" s="45"/>
      <c r="C232" s="220" t="s">
        <v>457</v>
      </c>
      <c r="D232" s="220" t="s">
        <v>140</v>
      </c>
      <c r="E232" s="221" t="s">
        <v>797</v>
      </c>
      <c r="F232" s="222" t="s">
        <v>798</v>
      </c>
      <c r="G232" s="223" t="s">
        <v>345</v>
      </c>
      <c r="H232" s="224">
        <v>8</v>
      </c>
      <c r="I232" s="225"/>
      <c r="J232" s="226">
        <f>ROUND(I232*H232,2)</f>
        <v>0</v>
      </c>
      <c r="K232" s="222" t="s">
        <v>144</v>
      </c>
      <c r="L232" s="71"/>
      <c r="M232" s="227" t="s">
        <v>21</v>
      </c>
      <c r="N232" s="228" t="s">
        <v>44</v>
      </c>
      <c r="O232" s="46"/>
      <c r="P232" s="229">
        <f>O232*H232</f>
        <v>0</v>
      </c>
      <c r="Q232" s="229">
        <v>0.00023000000000000001</v>
      </c>
      <c r="R232" s="229">
        <f>Q232*H232</f>
        <v>0.0018400000000000001</v>
      </c>
      <c r="S232" s="229">
        <v>0</v>
      </c>
      <c r="T232" s="230">
        <f>S232*H232</f>
        <v>0</v>
      </c>
      <c r="AR232" s="23" t="s">
        <v>233</v>
      </c>
      <c r="AT232" s="23" t="s">
        <v>140</v>
      </c>
      <c r="AU232" s="23" t="s">
        <v>146</v>
      </c>
      <c r="AY232" s="23" t="s">
        <v>137</v>
      </c>
      <c r="BE232" s="231">
        <f>IF(N232="základní",J232,0)</f>
        <v>0</v>
      </c>
      <c r="BF232" s="231">
        <f>IF(N232="snížená",J232,0)</f>
        <v>0</v>
      </c>
      <c r="BG232" s="231">
        <f>IF(N232="zákl. přenesená",J232,0)</f>
        <v>0</v>
      </c>
      <c r="BH232" s="231">
        <f>IF(N232="sníž. přenesená",J232,0)</f>
        <v>0</v>
      </c>
      <c r="BI232" s="231">
        <f>IF(N232="nulová",J232,0)</f>
        <v>0</v>
      </c>
      <c r="BJ232" s="23" t="s">
        <v>146</v>
      </c>
      <c r="BK232" s="231">
        <f>ROUND(I232*H232,2)</f>
        <v>0</v>
      </c>
      <c r="BL232" s="23" t="s">
        <v>233</v>
      </c>
      <c r="BM232" s="23" t="s">
        <v>799</v>
      </c>
    </row>
    <row r="233" s="1" customFormat="1">
      <c r="B233" s="45"/>
      <c r="C233" s="73"/>
      <c r="D233" s="234" t="s">
        <v>164</v>
      </c>
      <c r="E233" s="73"/>
      <c r="F233" s="255" t="s">
        <v>800</v>
      </c>
      <c r="G233" s="73"/>
      <c r="H233" s="73"/>
      <c r="I233" s="190"/>
      <c r="J233" s="73"/>
      <c r="K233" s="73"/>
      <c r="L233" s="71"/>
      <c r="M233" s="256"/>
      <c r="N233" s="46"/>
      <c r="O233" s="46"/>
      <c r="P233" s="46"/>
      <c r="Q233" s="46"/>
      <c r="R233" s="46"/>
      <c r="S233" s="46"/>
      <c r="T233" s="94"/>
      <c r="AT233" s="23" t="s">
        <v>164</v>
      </c>
      <c r="AU233" s="23" t="s">
        <v>146</v>
      </c>
    </row>
    <row r="234" s="11" customFormat="1">
      <c r="B234" s="232"/>
      <c r="C234" s="233"/>
      <c r="D234" s="234" t="s">
        <v>148</v>
      </c>
      <c r="E234" s="235" t="s">
        <v>21</v>
      </c>
      <c r="F234" s="236" t="s">
        <v>186</v>
      </c>
      <c r="G234" s="233"/>
      <c r="H234" s="237">
        <v>8</v>
      </c>
      <c r="I234" s="238"/>
      <c r="J234" s="233"/>
      <c r="K234" s="233"/>
      <c r="L234" s="239"/>
      <c r="M234" s="240"/>
      <c r="N234" s="241"/>
      <c r="O234" s="241"/>
      <c r="P234" s="241"/>
      <c r="Q234" s="241"/>
      <c r="R234" s="241"/>
      <c r="S234" s="241"/>
      <c r="T234" s="242"/>
      <c r="AT234" s="243" t="s">
        <v>148</v>
      </c>
      <c r="AU234" s="243" t="s">
        <v>146</v>
      </c>
      <c r="AV234" s="11" t="s">
        <v>146</v>
      </c>
      <c r="AW234" s="11" t="s">
        <v>35</v>
      </c>
      <c r="AX234" s="11" t="s">
        <v>80</v>
      </c>
      <c r="AY234" s="243" t="s">
        <v>137</v>
      </c>
    </row>
    <row r="235" s="1" customFormat="1" ht="16.5" customHeight="1">
      <c r="B235" s="45"/>
      <c r="C235" s="220" t="s">
        <v>461</v>
      </c>
      <c r="D235" s="220" t="s">
        <v>140</v>
      </c>
      <c r="E235" s="221" t="s">
        <v>801</v>
      </c>
      <c r="F235" s="222" t="s">
        <v>802</v>
      </c>
      <c r="G235" s="223" t="s">
        <v>345</v>
      </c>
      <c r="H235" s="224">
        <v>3</v>
      </c>
      <c r="I235" s="225"/>
      <c r="J235" s="226">
        <f>ROUND(I235*H235,2)</f>
        <v>0</v>
      </c>
      <c r="K235" s="222" t="s">
        <v>144</v>
      </c>
      <c r="L235" s="71"/>
      <c r="M235" s="227" t="s">
        <v>21</v>
      </c>
      <c r="N235" s="228" t="s">
        <v>44</v>
      </c>
      <c r="O235" s="46"/>
      <c r="P235" s="229">
        <f>O235*H235</f>
        <v>0</v>
      </c>
      <c r="Q235" s="229">
        <v>0.00027999999999999998</v>
      </c>
      <c r="R235" s="229">
        <f>Q235*H235</f>
        <v>0.00083999999999999993</v>
      </c>
      <c r="S235" s="229">
        <v>0</v>
      </c>
      <c r="T235" s="230">
        <f>S235*H235</f>
        <v>0</v>
      </c>
      <c r="AR235" s="23" t="s">
        <v>233</v>
      </c>
      <c r="AT235" s="23" t="s">
        <v>140</v>
      </c>
      <c r="AU235" s="23" t="s">
        <v>146</v>
      </c>
      <c r="AY235" s="23" t="s">
        <v>137</v>
      </c>
      <c r="BE235" s="231">
        <f>IF(N235="základní",J235,0)</f>
        <v>0</v>
      </c>
      <c r="BF235" s="231">
        <f>IF(N235="snížená",J235,0)</f>
        <v>0</v>
      </c>
      <c r="BG235" s="231">
        <f>IF(N235="zákl. přenesená",J235,0)</f>
        <v>0</v>
      </c>
      <c r="BH235" s="231">
        <f>IF(N235="sníž. přenesená",J235,0)</f>
        <v>0</v>
      </c>
      <c r="BI235" s="231">
        <f>IF(N235="nulová",J235,0)</f>
        <v>0</v>
      </c>
      <c r="BJ235" s="23" t="s">
        <v>146</v>
      </c>
      <c r="BK235" s="231">
        <f>ROUND(I235*H235,2)</f>
        <v>0</v>
      </c>
      <c r="BL235" s="23" t="s">
        <v>233</v>
      </c>
      <c r="BM235" s="23" t="s">
        <v>803</v>
      </c>
    </row>
    <row r="236" s="1" customFormat="1">
      <c r="B236" s="45"/>
      <c r="C236" s="73"/>
      <c r="D236" s="234" t="s">
        <v>164</v>
      </c>
      <c r="E236" s="73"/>
      <c r="F236" s="255" t="s">
        <v>800</v>
      </c>
      <c r="G236" s="73"/>
      <c r="H236" s="73"/>
      <c r="I236" s="190"/>
      <c r="J236" s="73"/>
      <c r="K236" s="73"/>
      <c r="L236" s="71"/>
      <c r="M236" s="256"/>
      <c r="N236" s="46"/>
      <c r="O236" s="46"/>
      <c r="P236" s="46"/>
      <c r="Q236" s="46"/>
      <c r="R236" s="46"/>
      <c r="S236" s="46"/>
      <c r="T236" s="94"/>
      <c r="AT236" s="23" t="s">
        <v>164</v>
      </c>
      <c r="AU236" s="23" t="s">
        <v>146</v>
      </c>
    </row>
    <row r="237" s="11" customFormat="1">
      <c r="B237" s="232"/>
      <c r="C237" s="233"/>
      <c r="D237" s="234" t="s">
        <v>148</v>
      </c>
      <c r="E237" s="235" t="s">
        <v>21</v>
      </c>
      <c r="F237" s="236" t="s">
        <v>138</v>
      </c>
      <c r="G237" s="233"/>
      <c r="H237" s="237">
        <v>3</v>
      </c>
      <c r="I237" s="238"/>
      <c r="J237" s="233"/>
      <c r="K237" s="233"/>
      <c r="L237" s="239"/>
      <c r="M237" s="240"/>
      <c r="N237" s="241"/>
      <c r="O237" s="241"/>
      <c r="P237" s="241"/>
      <c r="Q237" s="241"/>
      <c r="R237" s="241"/>
      <c r="S237" s="241"/>
      <c r="T237" s="242"/>
      <c r="AT237" s="243" t="s">
        <v>148</v>
      </c>
      <c r="AU237" s="243" t="s">
        <v>146</v>
      </c>
      <c r="AV237" s="11" t="s">
        <v>146</v>
      </c>
      <c r="AW237" s="11" t="s">
        <v>35</v>
      </c>
      <c r="AX237" s="11" t="s">
        <v>80</v>
      </c>
      <c r="AY237" s="243" t="s">
        <v>137</v>
      </c>
    </row>
    <row r="238" s="1" customFormat="1" ht="25.5" customHeight="1">
      <c r="B238" s="45"/>
      <c r="C238" s="220" t="s">
        <v>466</v>
      </c>
      <c r="D238" s="220" t="s">
        <v>140</v>
      </c>
      <c r="E238" s="221" t="s">
        <v>804</v>
      </c>
      <c r="F238" s="222" t="s">
        <v>805</v>
      </c>
      <c r="G238" s="223" t="s">
        <v>345</v>
      </c>
      <c r="H238" s="224">
        <v>8</v>
      </c>
      <c r="I238" s="225"/>
      <c r="J238" s="226">
        <f>ROUND(I238*H238,2)</f>
        <v>0</v>
      </c>
      <c r="K238" s="222" t="s">
        <v>144</v>
      </c>
      <c r="L238" s="71"/>
      <c r="M238" s="227" t="s">
        <v>21</v>
      </c>
      <c r="N238" s="228" t="s">
        <v>44</v>
      </c>
      <c r="O238" s="46"/>
      <c r="P238" s="229">
        <f>O238*H238</f>
        <v>0</v>
      </c>
      <c r="Q238" s="229">
        <v>0.00046999999999999999</v>
      </c>
      <c r="R238" s="229">
        <f>Q238*H238</f>
        <v>0.0037599999999999999</v>
      </c>
      <c r="S238" s="229">
        <v>0</v>
      </c>
      <c r="T238" s="230">
        <f>S238*H238</f>
        <v>0</v>
      </c>
      <c r="AR238" s="23" t="s">
        <v>233</v>
      </c>
      <c r="AT238" s="23" t="s">
        <v>140</v>
      </c>
      <c r="AU238" s="23" t="s">
        <v>146</v>
      </c>
      <c r="AY238" s="23" t="s">
        <v>137</v>
      </c>
      <c r="BE238" s="231">
        <f>IF(N238="základní",J238,0)</f>
        <v>0</v>
      </c>
      <c r="BF238" s="231">
        <f>IF(N238="snížená",J238,0)</f>
        <v>0</v>
      </c>
      <c r="BG238" s="231">
        <f>IF(N238="zákl. přenesená",J238,0)</f>
        <v>0</v>
      </c>
      <c r="BH238" s="231">
        <f>IF(N238="sníž. přenesená",J238,0)</f>
        <v>0</v>
      </c>
      <c r="BI238" s="231">
        <f>IF(N238="nulová",J238,0)</f>
        <v>0</v>
      </c>
      <c r="BJ238" s="23" t="s">
        <v>146</v>
      </c>
      <c r="BK238" s="231">
        <f>ROUND(I238*H238,2)</f>
        <v>0</v>
      </c>
      <c r="BL238" s="23" t="s">
        <v>233</v>
      </c>
      <c r="BM238" s="23" t="s">
        <v>806</v>
      </c>
    </row>
    <row r="239" s="1" customFormat="1">
      <c r="B239" s="45"/>
      <c r="C239" s="73"/>
      <c r="D239" s="234" t="s">
        <v>164</v>
      </c>
      <c r="E239" s="73"/>
      <c r="F239" s="255" t="s">
        <v>800</v>
      </c>
      <c r="G239" s="73"/>
      <c r="H239" s="73"/>
      <c r="I239" s="190"/>
      <c r="J239" s="73"/>
      <c r="K239" s="73"/>
      <c r="L239" s="71"/>
      <c r="M239" s="256"/>
      <c r="N239" s="46"/>
      <c r="O239" s="46"/>
      <c r="P239" s="46"/>
      <c r="Q239" s="46"/>
      <c r="R239" s="46"/>
      <c r="S239" s="46"/>
      <c r="T239" s="94"/>
      <c r="AT239" s="23" t="s">
        <v>164</v>
      </c>
      <c r="AU239" s="23" t="s">
        <v>146</v>
      </c>
    </row>
    <row r="240" s="11" customFormat="1">
      <c r="B240" s="232"/>
      <c r="C240" s="233"/>
      <c r="D240" s="234" t="s">
        <v>148</v>
      </c>
      <c r="E240" s="235" t="s">
        <v>21</v>
      </c>
      <c r="F240" s="236" t="s">
        <v>186</v>
      </c>
      <c r="G240" s="233"/>
      <c r="H240" s="237">
        <v>8</v>
      </c>
      <c r="I240" s="238"/>
      <c r="J240" s="233"/>
      <c r="K240" s="233"/>
      <c r="L240" s="239"/>
      <c r="M240" s="240"/>
      <c r="N240" s="241"/>
      <c r="O240" s="241"/>
      <c r="P240" s="241"/>
      <c r="Q240" s="241"/>
      <c r="R240" s="241"/>
      <c r="S240" s="241"/>
      <c r="T240" s="242"/>
      <c r="AT240" s="243" t="s">
        <v>148</v>
      </c>
      <c r="AU240" s="243" t="s">
        <v>146</v>
      </c>
      <c r="AV240" s="11" t="s">
        <v>146</v>
      </c>
      <c r="AW240" s="11" t="s">
        <v>35</v>
      </c>
      <c r="AX240" s="11" t="s">
        <v>80</v>
      </c>
      <c r="AY240" s="243" t="s">
        <v>137</v>
      </c>
    </row>
    <row r="241" s="1" customFormat="1" ht="38.25" customHeight="1">
      <c r="B241" s="45"/>
      <c r="C241" s="220" t="s">
        <v>471</v>
      </c>
      <c r="D241" s="220" t="s">
        <v>140</v>
      </c>
      <c r="E241" s="221" t="s">
        <v>807</v>
      </c>
      <c r="F241" s="222" t="s">
        <v>808</v>
      </c>
      <c r="G241" s="223" t="s">
        <v>261</v>
      </c>
      <c r="H241" s="224">
        <v>0.40300000000000002</v>
      </c>
      <c r="I241" s="225"/>
      <c r="J241" s="226">
        <f>ROUND(I241*H241,2)</f>
        <v>0</v>
      </c>
      <c r="K241" s="222" t="s">
        <v>144</v>
      </c>
      <c r="L241" s="71"/>
      <c r="M241" s="227" t="s">
        <v>21</v>
      </c>
      <c r="N241" s="228" t="s">
        <v>44</v>
      </c>
      <c r="O241" s="46"/>
      <c r="P241" s="229">
        <f>O241*H241</f>
        <v>0</v>
      </c>
      <c r="Q241" s="229">
        <v>0</v>
      </c>
      <c r="R241" s="229">
        <f>Q241*H241</f>
        <v>0</v>
      </c>
      <c r="S241" s="229">
        <v>0</v>
      </c>
      <c r="T241" s="230">
        <f>S241*H241</f>
        <v>0</v>
      </c>
      <c r="AR241" s="23" t="s">
        <v>233</v>
      </c>
      <c r="AT241" s="23" t="s">
        <v>140</v>
      </c>
      <c r="AU241" s="23" t="s">
        <v>146</v>
      </c>
      <c r="AY241" s="23" t="s">
        <v>137</v>
      </c>
      <c r="BE241" s="231">
        <f>IF(N241="základní",J241,0)</f>
        <v>0</v>
      </c>
      <c r="BF241" s="231">
        <f>IF(N241="snížená",J241,0)</f>
        <v>0</v>
      </c>
      <c r="BG241" s="231">
        <f>IF(N241="zákl. přenesená",J241,0)</f>
        <v>0</v>
      </c>
      <c r="BH241" s="231">
        <f>IF(N241="sníž. přenesená",J241,0)</f>
        <v>0</v>
      </c>
      <c r="BI241" s="231">
        <f>IF(N241="nulová",J241,0)</f>
        <v>0</v>
      </c>
      <c r="BJ241" s="23" t="s">
        <v>146</v>
      </c>
      <c r="BK241" s="231">
        <f>ROUND(I241*H241,2)</f>
        <v>0</v>
      </c>
      <c r="BL241" s="23" t="s">
        <v>233</v>
      </c>
      <c r="BM241" s="23" t="s">
        <v>809</v>
      </c>
    </row>
    <row r="242" s="1" customFormat="1">
      <c r="B242" s="45"/>
      <c r="C242" s="73"/>
      <c r="D242" s="234" t="s">
        <v>164</v>
      </c>
      <c r="E242" s="73"/>
      <c r="F242" s="255" t="s">
        <v>810</v>
      </c>
      <c r="G242" s="73"/>
      <c r="H242" s="73"/>
      <c r="I242" s="190"/>
      <c r="J242" s="73"/>
      <c r="K242" s="73"/>
      <c r="L242" s="71"/>
      <c r="M242" s="256"/>
      <c r="N242" s="46"/>
      <c r="O242" s="46"/>
      <c r="P242" s="46"/>
      <c r="Q242" s="46"/>
      <c r="R242" s="46"/>
      <c r="S242" s="46"/>
      <c r="T242" s="94"/>
      <c r="AT242" s="23" t="s">
        <v>164</v>
      </c>
      <c r="AU242" s="23" t="s">
        <v>146</v>
      </c>
    </row>
    <row r="243" s="1" customFormat="1" ht="38.25" customHeight="1">
      <c r="B243" s="45"/>
      <c r="C243" s="220" t="s">
        <v>477</v>
      </c>
      <c r="D243" s="220" t="s">
        <v>140</v>
      </c>
      <c r="E243" s="221" t="s">
        <v>811</v>
      </c>
      <c r="F243" s="222" t="s">
        <v>812</v>
      </c>
      <c r="G243" s="223" t="s">
        <v>261</v>
      </c>
      <c r="H243" s="224">
        <v>0.40300000000000002</v>
      </c>
      <c r="I243" s="225"/>
      <c r="J243" s="226">
        <f>ROUND(I243*H243,2)</f>
        <v>0</v>
      </c>
      <c r="K243" s="222" t="s">
        <v>144</v>
      </c>
      <c r="L243" s="71"/>
      <c r="M243" s="227" t="s">
        <v>21</v>
      </c>
      <c r="N243" s="228" t="s">
        <v>44</v>
      </c>
      <c r="O243" s="46"/>
      <c r="P243" s="229">
        <f>O243*H243</f>
        <v>0</v>
      </c>
      <c r="Q243" s="229">
        <v>0</v>
      </c>
      <c r="R243" s="229">
        <f>Q243*H243</f>
        <v>0</v>
      </c>
      <c r="S243" s="229">
        <v>0</v>
      </c>
      <c r="T243" s="230">
        <f>S243*H243</f>
        <v>0</v>
      </c>
      <c r="AR243" s="23" t="s">
        <v>233</v>
      </c>
      <c r="AT243" s="23" t="s">
        <v>140</v>
      </c>
      <c r="AU243" s="23" t="s">
        <v>146</v>
      </c>
      <c r="AY243" s="23" t="s">
        <v>137</v>
      </c>
      <c r="BE243" s="231">
        <f>IF(N243="základní",J243,0)</f>
        <v>0</v>
      </c>
      <c r="BF243" s="231">
        <f>IF(N243="snížená",J243,0)</f>
        <v>0</v>
      </c>
      <c r="BG243" s="231">
        <f>IF(N243="zákl. přenesená",J243,0)</f>
        <v>0</v>
      </c>
      <c r="BH243" s="231">
        <f>IF(N243="sníž. přenesená",J243,0)</f>
        <v>0</v>
      </c>
      <c r="BI243" s="231">
        <f>IF(N243="nulová",J243,0)</f>
        <v>0</v>
      </c>
      <c r="BJ243" s="23" t="s">
        <v>146</v>
      </c>
      <c r="BK243" s="231">
        <f>ROUND(I243*H243,2)</f>
        <v>0</v>
      </c>
      <c r="BL243" s="23" t="s">
        <v>233</v>
      </c>
      <c r="BM243" s="23" t="s">
        <v>813</v>
      </c>
    </row>
    <row r="244" s="1" customFormat="1">
      <c r="B244" s="45"/>
      <c r="C244" s="73"/>
      <c r="D244" s="234" t="s">
        <v>164</v>
      </c>
      <c r="E244" s="73"/>
      <c r="F244" s="255" t="s">
        <v>810</v>
      </c>
      <c r="G244" s="73"/>
      <c r="H244" s="73"/>
      <c r="I244" s="190"/>
      <c r="J244" s="73"/>
      <c r="K244" s="73"/>
      <c r="L244" s="71"/>
      <c r="M244" s="256"/>
      <c r="N244" s="46"/>
      <c r="O244" s="46"/>
      <c r="P244" s="46"/>
      <c r="Q244" s="46"/>
      <c r="R244" s="46"/>
      <c r="S244" s="46"/>
      <c r="T244" s="94"/>
      <c r="AT244" s="23" t="s">
        <v>164</v>
      </c>
      <c r="AU244" s="23" t="s">
        <v>146</v>
      </c>
    </row>
    <row r="245" s="1" customFormat="1" ht="38.25" customHeight="1">
      <c r="B245" s="45"/>
      <c r="C245" s="220" t="s">
        <v>482</v>
      </c>
      <c r="D245" s="220" t="s">
        <v>140</v>
      </c>
      <c r="E245" s="221" t="s">
        <v>814</v>
      </c>
      <c r="F245" s="222" t="s">
        <v>815</v>
      </c>
      <c r="G245" s="223" t="s">
        <v>261</v>
      </c>
      <c r="H245" s="224">
        <v>0.40300000000000002</v>
      </c>
      <c r="I245" s="225"/>
      <c r="J245" s="226">
        <f>ROUND(I245*H245,2)</f>
        <v>0</v>
      </c>
      <c r="K245" s="222" t="s">
        <v>144</v>
      </c>
      <c r="L245" s="71"/>
      <c r="M245" s="227" t="s">
        <v>21</v>
      </c>
      <c r="N245" s="228" t="s">
        <v>44</v>
      </c>
      <c r="O245" s="46"/>
      <c r="P245" s="229">
        <f>O245*H245</f>
        <v>0</v>
      </c>
      <c r="Q245" s="229">
        <v>0</v>
      </c>
      <c r="R245" s="229">
        <f>Q245*H245</f>
        <v>0</v>
      </c>
      <c r="S245" s="229">
        <v>0</v>
      </c>
      <c r="T245" s="230">
        <f>S245*H245</f>
        <v>0</v>
      </c>
      <c r="AR245" s="23" t="s">
        <v>233</v>
      </c>
      <c r="AT245" s="23" t="s">
        <v>140</v>
      </c>
      <c r="AU245" s="23" t="s">
        <v>146</v>
      </c>
      <c r="AY245" s="23" t="s">
        <v>137</v>
      </c>
      <c r="BE245" s="231">
        <f>IF(N245="základní",J245,0)</f>
        <v>0</v>
      </c>
      <c r="BF245" s="231">
        <f>IF(N245="snížená",J245,0)</f>
        <v>0</v>
      </c>
      <c r="BG245" s="231">
        <f>IF(N245="zákl. přenesená",J245,0)</f>
        <v>0</v>
      </c>
      <c r="BH245" s="231">
        <f>IF(N245="sníž. přenesená",J245,0)</f>
        <v>0</v>
      </c>
      <c r="BI245" s="231">
        <f>IF(N245="nulová",J245,0)</f>
        <v>0</v>
      </c>
      <c r="BJ245" s="23" t="s">
        <v>146</v>
      </c>
      <c r="BK245" s="231">
        <f>ROUND(I245*H245,2)</f>
        <v>0</v>
      </c>
      <c r="BL245" s="23" t="s">
        <v>233</v>
      </c>
      <c r="BM245" s="23" t="s">
        <v>816</v>
      </c>
    </row>
    <row r="246" s="1" customFormat="1">
      <c r="B246" s="45"/>
      <c r="C246" s="73"/>
      <c r="D246" s="234" t="s">
        <v>164</v>
      </c>
      <c r="E246" s="73"/>
      <c r="F246" s="255" t="s">
        <v>810</v>
      </c>
      <c r="G246" s="73"/>
      <c r="H246" s="73"/>
      <c r="I246" s="190"/>
      <c r="J246" s="73"/>
      <c r="K246" s="73"/>
      <c r="L246" s="71"/>
      <c r="M246" s="256"/>
      <c r="N246" s="46"/>
      <c r="O246" s="46"/>
      <c r="P246" s="46"/>
      <c r="Q246" s="46"/>
      <c r="R246" s="46"/>
      <c r="S246" s="46"/>
      <c r="T246" s="94"/>
      <c r="AT246" s="23" t="s">
        <v>164</v>
      </c>
      <c r="AU246" s="23" t="s">
        <v>146</v>
      </c>
    </row>
    <row r="247" s="1" customFormat="1" ht="38.25" customHeight="1">
      <c r="B247" s="45"/>
      <c r="C247" s="220" t="s">
        <v>487</v>
      </c>
      <c r="D247" s="220" t="s">
        <v>140</v>
      </c>
      <c r="E247" s="221" t="s">
        <v>817</v>
      </c>
      <c r="F247" s="222" t="s">
        <v>818</v>
      </c>
      <c r="G247" s="223" t="s">
        <v>261</v>
      </c>
      <c r="H247" s="224">
        <v>8.0600000000000005</v>
      </c>
      <c r="I247" s="225"/>
      <c r="J247" s="226">
        <f>ROUND(I247*H247,2)</f>
        <v>0</v>
      </c>
      <c r="K247" s="222" t="s">
        <v>144</v>
      </c>
      <c r="L247" s="71"/>
      <c r="M247" s="227" t="s">
        <v>21</v>
      </c>
      <c r="N247" s="228" t="s">
        <v>44</v>
      </c>
      <c r="O247" s="46"/>
      <c r="P247" s="229">
        <f>O247*H247</f>
        <v>0</v>
      </c>
      <c r="Q247" s="229">
        <v>0</v>
      </c>
      <c r="R247" s="229">
        <f>Q247*H247</f>
        <v>0</v>
      </c>
      <c r="S247" s="229">
        <v>0</v>
      </c>
      <c r="T247" s="230">
        <f>S247*H247</f>
        <v>0</v>
      </c>
      <c r="AR247" s="23" t="s">
        <v>233</v>
      </c>
      <c r="AT247" s="23" t="s">
        <v>140</v>
      </c>
      <c r="AU247" s="23" t="s">
        <v>146</v>
      </c>
      <c r="AY247" s="23" t="s">
        <v>137</v>
      </c>
      <c r="BE247" s="231">
        <f>IF(N247="základní",J247,0)</f>
        <v>0</v>
      </c>
      <c r="BF247" s="231">
        <f>IF(N247="snížená",J247,0)</f>
        <v>0</v>
      </c>
      <c r="BG247" s="231">
        <f>IF(N247="zákl. přenesená",J247,0)</f>
        <v>0</v>
      </c>
      <c r="BH247" s="231">
        <f>IF(N247="sníž. přenesená",J247,0)</f>
        <v>0</v>
      </c>
      <c r="BI247" s="231">
        <f>IF(N247="nulová",J247,0)</f>
        <v>0</v>
      </c>
      <c r="BJ247" s="23" t="s">
        <v>146</v>
      </c>
      <c r="BK247" s="231">
        <f>ROUND(I247*H247,2)</f>
        <v>0</v>
      </c>
      <c r="BL247" s="23" t="s">
        <v>233</v>
      </c>
      <c r="BM247" s="23" t="s">
        <v>819</v>
      </c>
    </row>
    <row r="248" s="1" customFormat="1">
      <c r="B248" s="45"/>
      <c r="C248" s="73"/>
      <c r="D248" s="234" t="s">
        <v>164</v>
      </c>
      <c r="E248" s="73"/>
      <c r="F248" s="255" t="s">
        <v>810</v>
      </c>
      <c r="G248" s="73"/>
      <c r="H248" s="73"/>
      <c r="I248" s="190"/>
      <c r="J248" s="73"/>
      <c r="K248" s="73"/>
      <c r="L248" s="71"/>
      <c r="M248" s="256"/>
      <c r="N248" s="46"/>
      <c r="O248" s="46"/>
      <c r="P248" s="46"/>
      <c r="Q248" s="46"/>
      <c r="R248" s="46"/>
      <c r="S248" s="46"/>
      <c r="T248" s="94"/>
      <c r="AT248" s="23" t="s">
        <v>164</v>
      </c>
      <c r="AU248" s="23" t="s">
        <v>146</v>
      </c>
    </row>
    <row r="249" s="11" customFormat="1">
      <c r="B249" s="232"/>
      <c r="C249" s="233"/>
      <c r="D249" s="234" t="s">
        <v>148</v>
      </c>
      <c r="E249" s="233"/>
      <c r="F249" s="236" t="s">
        <v>820</v>
      </c>
      <c r="G249" s="233"/>
      <c r="H249" s="237">
        <v>8.0600000000000005</v>
      </c>
      <c r="I249" s="238"/>
      <c r="J249" s="233"/>
      <c r="K249" s="233"/>
      <c r="L249" s="239"/>
      <c r="M249" s="240"/>
      <c r="N249" s="241"/>
      <c r="O249" s="241"/>
      <c r="P249" s="241"/>
      <c r="Q249" s="241"/>
      <c r="R249" s="241"/>
      <c r="S249" s="241"/>
      <c r="T249" s="242"/>
      <c r="AT249" s="243" t="s">
        <v>148</v>
      </c>
      <c r="AU249" s="243" t="s">
        <v>146</v>
      </c>
      <c r="AV249" s="11" t="s">
        <v>146</v>
      </c>
      <c r="AW249" s="11" t="s">
        <v>6</v>
      </c>
      <c r="AX249" s="11" t="s">
        <v>80</v>
      </c>
      <c r="AY249" s="243" t="s">
        <v>137</v>
      </c>
    </row>
    <row r="250" s="10" customFormat="1" ht="29.88" customHeight="1">
      <c r="B250" s="204"/>
      <c r="C250" s="205"/>
      <c r="D250" s="206" t="s">
        <v>71</v>
      </c>
      <c r="E250" s="218" t="s">
        <v>821</v>
      </c>
      <c r="F250" s="218" t="s">
        <v>822</v>
      </c>
      <c r="G250" s="205"/>
      <c r="H250" s="205"/>
      <c r="I250" s="208"/>
      <c r="J250" s="219">
        <f>BK250</f>
        <v>0</v>
      </c>
      <c r="K250" s="205"/>
      <c r="L250" s="210"/>
      <c r="M250" s="211"/>
      <c r="N250" s="212"/>
      <c r="O250" s="212"/>
      <c r="P250" s="213">
        <f>SUM(P251:P254)</f>
        <v>0</v>
      </c>
      <c r="Q250" s="212"/>
      <c r="R250" s="213">
        <f>SUM(R251:R254)</f>
        <v>0.017500000000000002</v>
      </c>
      <c r="S250" s="212"/>
      <c r="T250" s="214">
        <f>SUM(T251:T254)</f>
        <v>0</v>
      </c>
      <c r="AR250" s="215" t="s">
        <v>146</v>
      </c>
      <c r="AT250" s="216" t="s">
        <v>71</v>
      </c>
      <c r="AU250" s="216" t="s">
        <v>80</v>
      </c>
      <c r="AY250" s="215" t="s">
        <v>137</v>
      </c>
      <c r="BK250" s="217">
        <f>SUM(BK251:BK254)</f>
        <v>0</v>
      </c>
    </row>
    <row r="251" s="1" customFormat="1" ht="25.5" customHeight="1">
      <c r="B251" s="45"/>
      <c r="C251" s="220" t="s">
        <v>492</v>
      </c>
      <c r="D251" s="220" t="s">
        <v>140</v>
      </c>
      <c r="E251" s="221" t="s">
        <v>823</v>
      </c>
      <c r="F251" s="222" t="s">
        <v>824</v>
      </c>
      <c r="G251" s="223" t="s">
        <v>345</v>
      </c>
      <c r="H251" s="224">
        <v>35</v>
      </c>
      <c r="I251" s="225"/>
      <c r="J251" s="226">
        <f>ROUND(I251*H251,2)</f>
        <v>0</v>
      </c>
      <c r="K251" s="222" t="s">
        <v>144</v>
      </c>
      <c r="L251" s="71"/>
      <c r="M251" s="227" t="s">
        <v>21</v>
      </c>
      <c r="N251" s="228" t="s">
        <v>44</v>
      </c>
      <c r="O251" s="46"/>
      <c r="P251" s="229">
        <f>O251*H251</f>
        <v>0</v>
      </c>
      <c r="Q251" s="229">
        <v>0.00025000000000000001</v>
      </c>
      <c r="R251" s="229">
        <f>Q251*H251</f>
        <v>0.0087500000000000008</v>
      </c>
      <c r="S251" s="229">
        <v>0</v>
      </c>
      <c r="T251" s="230">
        <f>S251*H251</f>
        <v>0</v>
      </c>
      <c r="AR251" s="23" t="s">
        <v>233</v>
      </c>
      <c r="AT251" s="23" t="s">
        <v>140</v>
      </c>
      <c r="AU251" s="23" t="s">
        <v>146</v>
      </c>
      <c r="AY251" s="23" t="s">
        <v>137</v>
      </c>
      <c r="BE251" s="231">
        <f>IF(N251="základní",J251,0)</f>
        <v>0</v>
      </c>
      <c r="BF251" s="231">
        <f>IF(N251="snížená",J251,0)</f>
        <v>0</v>
      </c>
      <c r="BG251" s="231">
        <f>IF(N251="zákl. přenesená",J251,0)</f>
        <v>0</v>
      </c>
      <c r="BH251" s="231">
        <f>IF(N251="sníž. přenesená",J251,0)</f>
        <v>0</v>
      </c>
      <c r="BI251" s="231">
        <f>IF(N251="nulová",J251,0)</f>
        <v>0</v>
      </c>
      <c r="BJ251" s="23" t="s">
        <v>146</v>
      </c>
      <c r="BK251" s="231">
        <f>ROUND(I251*H251,2)</f>
        <v>0</v>
      </c>
      <c r="BL251" s="23" t="s">
        <v>233</v>
      </c>
      <c r="BM251" s="23" t="s">
        <v>825</v>
      </c>
    </row>
    <row r="252" s="11" customFormat="1">
      <c r="B252" s="232"/>
      <c r="C252" s="233"/>
      <c r="D252" s="234" t="s">
        <v>148</v>
      </c>
      <c r="E252" s="235" t="s">
        <v>21</v>
      </c>
      <c r="F252" s="236" t="s">
        <v>335</v>
      </c>
      <c r="G252" s="233"/>
      <c r="H252" s="237">
        <v>35</v>
      </c>
      <c r="I252" s="238"/>
      <c r="J252" s="233"/>
      <c r="K252" s="233"/>
      <c r="L252" s="239"/>
      <c r="M252" s="240"/>
      <c r="N252" s="241"/>
      <c r="O252" s="241"/>
      <c r="P252" s="241"/>
      <c r="Q252" s="241"/>
      <c r="R252" s="241"/>
      <c r="S252" s="241"/>
      <c r="T252" s="242"/>
      <c r="AT252" s="243" t="s">
        <v>148</v>
      </c>
      <c r="AU252" s="243" t="s">
        <v>146</v>
      </c>
      <c r="AV252" s="11" t="s">
        <v>146</v>
      </c>
      <c r="AW252" s="11" t="s">
        <v>35</v>
      </c>
      <c r="AX252" s="11" t="s">
        <v>80</v>
      </c>
      <c r="AY252" s="243" t="s">
        <v>137</v>
      </c>
    </row>
    <row r="253" s="1" customFormat="1" ht="25.5" customHeight="1">
      <c r="B253" s="45"/>
      <c r="C253" s="220" t="s">
        <v>496</v>
      </c>
      <c r="D253" s="220" t="s">
        <v>140</v>
      </c>
      <c r="E253" s="221" t="s">
        <v>826</v>
      </c>
      <c r="F253" s="222" t="s">
        <v>827</v>
      </c>
      <c r="G253" s="223" t="s">
        <v>345</v>
      </c>
      <c r="H253" s="224">
        <v>25</v>
      </c>
      <c r="I253" s="225"/>
      <c r="J253" s="226">
        <f>ROUND(I253*H253,2)</f>
        <v>0</v>
      </c>
      <c r="K253" s="222" t="s">
        <v>144</v>
      </c>
      <c r="L253" s="71"/>
      <c r="M253" s="227" t="s">
        <v>21</v>
      </c>
      <c r="N253" s="228" t="s">
        <v>44</v>
      </c>
      <c r="O253" s="46"/>
      <c r="P253" s="229">
        <f>O253*H253</f>
        <v>0</v>
      </c>
      <c r="Q253" s="229">
        <v>0.00035</v>
      </c>
      <c r="R253" s="229">
        <f>Q253*H253</f>
        <v>0.0087499999999999991</v>
      </c>
      <c r="S253" s="229">
        <v>0</v>
      </c>
      <c r="T253" s="230">
        <f>S253*H253</f>
        <v>0</v>
      </c>
      <c r="AR253" s="23" t="s">
        <v>233</v>
      </c>
      <c r="AT253" s="23" t="s">
        <v>140</v>
      </c>
      <c r="AU253" s="23" t="s">
        <v>146</v>
      </c>
      <c r="AY253" s="23" t="s">
        <v>137</v>
      </c>
      <c r="BE253" s="231">
        <f>IF(N253="základní",J253,0)</f>
        <v>0</v>
      </c>
      <c r="BF253" s="231">
        <f>IF(N253="snížená",J253,0)</f>
        <v>0</v>
      </c>
      <c r="BG253" s="231">
        <f>IF(N253="zákl. přenesená",J253,0)</f>
        <v>0</v>
      </c>
      <c r="BH253" s="231">
        <f>IF(N253="sníž. přenesená",J253,0)</f>
        <v>0</v>
      </c>
      <c r="BI253" s="231">
        <f>IF(N253="nulová",J253,0)</f>
        <v>0</v>
      </c>
      <c r="BJ253" s="23" t="s">
        <v>146</v>
      </c>
      <c r="BK253" s="231">
        <f>ROUND(I253*H253,2)</f>
        <v>0</v>
      </c>
      <c r="BL253" s="23" t="s">
        <v>233</v>
      </c>
      <c r="BM253" s="23" t="s">
        <v>828</v>
      </c>
    </row>
    <row r="254" s="11" customFormat="1">
      <c r="B254" s="232"/>
      <c r="C254" s="233"/>
      <c r="D254" s="234" t="s">
        <v>148</v>
      </c>
      <c r="E254" s="235" t="s">
        <v>21</v>
      </c>
      <c r="F254" s="236" t="s">
        <v>282</v>
      </c>
      <c r="G254" s="233"/>
      <c r="H254" s="237">
        <v>25</v>
      </c>
      <c r="I254" s="238"/>
      <c r="J254" s="233"/>
      <c r="K254" s="233"/>
      <c r="L254" s="239"/>
      <c r="M254" s="277"/>
      <c r="N254" s="278"/>
      <c r="O254" s="278"/>
      <c r="P254" s="278"/>
      <c r="Q254" s="278"/>
      <c r="R254" s="278"/>
      <c r="S254" s="278"/>
      <c r="T254" s="279"/>
      <c r="AT254" s="243" t="s">
        <v>148</v>
      </c>
      <c r="AU254" s="243" t="s">
        <v>146</v>
      </c>
      <c r="AV254" s="11" t="s">
        <v>146</v>
      </c>
      <c r="AW254" s="11" t="s">
        <v>35</v>
      </c>
      <c r="AX254" s="11" t="s">
        <v>80</v>
      </c>
      <c r="AY254" s="243" t="s">
        <v>137</v>
      </c>
    </row>
    <row r="255" s="1" customFormat="1" ht="6.96" customHeight="1">
      <c r="B255" s="66"/>
      <c r="C255" s="67"/>
      <c r="D255" s="67"/>
      <c r="E255" s="67"/>
      <c r="F255" s="67"/>
      <c r="G255" s="67"/>
      <c r="H255" s="67"/>
      <c r="I255" s="165"/>
      <c r="J255" s="67"/>
      <c r="K255" s="67"/>
      <c r="L255" s="71"/>
    </row>
  </sheetData>
  <sheetProtection sheet="1" autoFilter="0" formatColumns="0" formatRows="0" objects="1" scenarios="1" spinCount="100000" saltValue="l3lhtah5PMBoVogUWwV4GyGP4KoddnZE7UEZ4zOgpKnHrcE/D79OSm+S2tF78mqS6UaiRKy7JMeGs54RT82cRQ==" hashValue="o8wOSS29wHotu/Cka5jm7Br9XcDtWMbxWw7TH9ikVdlrFb15KAuWWdzoC/qCD/JdC4CmvuhCbov1hkfaTbGhpA==" algorithmName="SHA-512" password="CC35"/>
  <autoFilter ref="C82:K254"/>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87</v>
      </c>
    </row>
    <row r="3" ht="6.96" customHeight="1">
      <c r="B3" s="24"/>
      <c r="C3" s="25"/>
      <c r="D3" s="25"/>
      <c r="E3" s="25"/>
      <c r="F3" s="25"/>
      <c r="G3" s="25"/>
      <c r="H3" s="25"/>
      <c r="I3" s="140"/>
      <c r="J3" s="25"/>
      <c r="K3" s="26"/>
      <c r="AT3" s="23" t="s">
        <v>80</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stoupacího potrubí bytového domu Čujkovova 32</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829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28. 1. 2019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ROUND(SUM(BE78:BE82), 2)</f>
        <v>0</v>
      </c>
      <c r="G30" s="46"/>
      <c r="H30" s="46"/>
      <c r="I30" s="157">
        <v>0.20999999999999999</v>
      </c>
      <c r="J30" s="156">
        <f>ROUND(ROUND((SUM(BE78:BE82)), 2)*I30, 2)</f>
        <v>0</v>
      </c>
      <c r="K30" s="50"/>
    </row>
    <row r="31" s="1" customFormat="1" ht="14.4" customHeight="1">
      <c r="B31" s="45"/>
      <c r="C31" s="46"/>
      <c r="D31" s="46"/>
      <c r="E31" s="54" t="s">
        <v>44</v>
      </c>
      <c r="F31" s="156">
        <f>ROUND(SUM(BF78:BF82), 2)</f>
        <v>0</v>
      </c>
      <c r="G31" s="46"/>
      <c r="H31" s="46"/>
      <c r="I31" s="157">
        <v>0.14999999999999999</v>
      </c>
      <c r="J31" s="156">
        <f>ROUND(ROUND((SUM(BF78:BF82)), 2)*I31, 2)</f>
        <v>0</v>
      </c>
      <c r="K31" s="50"/>
    </row>
    <row r="32" hidden="1" s="1" customFormat="1" ht="14.4" customHeight="1">
      <c r="B32" s="45"/>
      <c r="C32" s="46"/>
      <c r="D32" s="46"/>
      <c r="E32" s="54" t="s">
        <v>45</v>
      </c>
      <c r="F32" s="156">
        <f>ROUND(SUM(BG78:BG82), 2)</f>
        <v>0</v>
      </c>
      <c r="G32" s="46"/>
      <c r="H32" s="46"/>
      <c r="I32" s="157">
        <v>0.20999999999999999</v>
      </c>
      <c r="J32" s="156">
        <v>0</v>
      </c>
      <c r="K32" s="50"/>
    </row>
    <row r="33" hidden="1" s="1" customFormat="1" ht="14.4" customHeight="1">
      <c r="B33" s="45"/>
      <c r="C33" s="46"/>
      <c r="D33" s="46"/>
      <c r="E33" s="54" t="s">
        <v>46</v>
      </c>
      <c r="F33" s="156">
        <f>ROUND(SUM(BH78:BH82), 2)</f>
        <v>0</v>
      </c>
      <c r="G33" s="46"/>
      <c r="H33" s="46"/>
      <c r="I33" s="157">
        <v>0.14999999999999999</v>
      </c>
      <c r="J33" s="156">
        <v>0</v>
      </c>
      <c r="K33" s="50"/>
    </row>
    <row r="34" hidden="1" s="1" customFormat="1" ht="14.4" customHeight="1">
      <c r="B34" s="45"/>
      <c r="C34" s="46"/>
      <c r="D34" s="46"/>
      <c r="E34" s="54" t="s">
        <v>47</v>
      </c>
      <c r="F34" s="156">
        <f>ROUND(SUM(BI78:BI82),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stoupacího potrubí bytového domu Čujkovova 32</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03 - Elektroinstalace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v>
      </c>
      <c r="G49" s="46"/>
      <c r="H49" s="46"/>
      <c r="I49" s="145" t="s">
        <v>25</v>
      </c>
      <c r="J49" s="146" t="str">
        <f>IF(J12="","",J12)</f>
        <v>28. 1. 2019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Jih</v>
      </c>
      <c r="G51" s="46"/>
      <c r="H51" s="46"/>
      <c r="I51" s="145" t="s">
        <v>33</v>
      </c>
      <c r="J51" s="43" t="str">
        <f>E21</f>
        <v>Ing. Petr Fraš</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J78</f>
        <v>0</v>
      </c>
      <c r="K56" s="50"/>
      <c r="AU56" s="23" t="s">
        <v>103</v>
      </c>
    </row>
    <row r="57" s="7" customFormat="1" ht="24.96" customHeight="1">
      <c r="B57" s="176"/>
      <c r="C57" s="177"/>
      <c r="D57" s="178" t="s">
        <v>110</v>
      </c>
      <c r="E57" s="179"/>
      <c r="F57" s="179"/>
      <c r="G57" s="179"/>
      <c r="H57" s="179"/>
      <c r="I57" s="180"/>
      <c r="J57" s="181">
        <f>J79</f>
        <v>0</v>
      </c>
      <c r="K57" s="182"/>
    </row>
    <row r="58" s="8" customFormat="1" ht="19.92" customHeight="1">
      <c r="B58" s="183"/>
      <c r="C58" s="184"/>
      <c r="D58" s="185" t="s">
        <v>830</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121</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Oprava stoupacího potrubí bytového domu Čujkovova 32</v>
      </c>
      <c r="F68" s="75"/>
      <c r="G68" s="75"/>
      <c r="H68" s="75"/>
      <c r="I68" s="190"/>
      <c r="J68" s="73"/>
      <c r="K68" s="73"/>
      <c r="L68" s="71"/>
    </row>
    <row r="69" s="1" customFormat="1" ht="14.4" customHeight="1">
      <c r="B69" s="45"/>
      <c r="C69" s="75" t="s">
        <v>97</v>
      </c>
      <c r="D69" s="73"/>
      <c r="E69" s="73"/>
      <c r="F69" s="73"/>
      <c r="G69" s="73"/>
      <c r="H69" s="73"/>
      <c r="I69" s="190"/>
      <c r="J69" s="73"/>
      <c r="K69" s="73"/>
      <c r="L69" s="71"/>
    </row>
    <row r="70" s="1" customFormat="1" ht="17.25" customHeight="1">
      <c r="B70" s="45"/>
      <c r="C70" s="73"/>
      <c r="D70" s="73"/>
      <c r="E70" s="81" t="str">
        <f>E9</f>
        <v>03 - Elektroinstalace</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Ostrava</v>
      </c>
      <c r="G72" s="73"/>
      <c r="H72" s="73"/>
      <c r="I72" s="193" t="s">
        <v>25</v>
      </c>
      <c r="J72" s="84" t="str">
        <f>IF(J12="","",J12)</f>
        <v>28. 1. 2019</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Úřad městského obvodu Ostrava Jih</v>
      </c>
      <c r="G74" s="73"/>
      <c r="H74" s="73"/>
      <c r="I74" s="193" t="s">
        <v>33</v>
      </c>
      <c r="J74" s="192" t="str">
        <f>E21</f>
        <v>Ing. Petr Fraš</v>
      </c>
      <c r="K74" s="73"/>
      <c r="L74" s="71"/>
    </row>
    <row r="75" s="1" customFormat="1" ht="14.4" customHeight="1">
      <c r="B75" s="45"/>
      <c r="C75" s="75" t="s">
        <v>31</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122</v>
      </c>
      <c r="D77" s="196" t="s">
        <v>57</v>
      </c>
      <c r="E77" s="196" t="s">
        <v>53</v>
      </c>
      <c r="F77" s="196" t="s">
        <v>123</v>
      </c>
      <c r="G77" s="196" t="s">
        <v>124</v>
      </c>
      <c r="H77" s="196" t="s">
        <v>125</v>
      </c>
      <c r="I77" s="197" t="s">
        <v>126</v>
      </c>
      <c r="J77" s="196" t="s">
        <v>101</v>
      </c>
      <c r="K77" s="198" t="s">
        <v>127</v>
      </c>
      <c r="L77" s="199"/>
      <c r="M77" s="101" t="s">
        <v>128</v>
      </c>
      <c r="N77" s="102" t="s">
        <v>42</v>
      </c>
      <c r="O77" s="102" t="s">
        <v>129</v>
      </c>
      <c r="P77" s="102" t="s">
        <v>130</v>
      </c>
      <c r="Q77" s="102" t="s">
        <v>131</v>
      </c>
      <c r="R77" s="102" t="s">
        <v>132</v>
      </c>
      <c r="S77" s="102" t="s">
        <v>133</v>
      </c>
      <c r="T77" s="103" t="s">
        <v>134</v>
      </c>
    </row>
    <row r="78" s="1" customFormat="1" ht="29.28" customHeight="1">
      <c r="B78" s="45"/>
      <c r="C78" s="107" t="s">
        <v>102</v>
      </c>
      <c r="D78" s="73"/>
      <c r="E78" s="73"/>
      <c r="F78" s="73"/>
      <c r="G78" s="73"/>
      <c r="H78" s="73"/>
      <c r="I78" s="190"/>
      <c r="J78" s="200">
        <f>BK78</f>
        <v>0</v>
      </c>
      <c r="K78" s="73"/>
      <c r="L78" s="71"/>
      <c r="M78" s="104"/>
      <c r="N78" s="105"/>
      <c r="O78" s="105"/>
      <c r="P78" s="201">
        <f>P79</f>
        <v>0</v>
      </c>
      <c r="Q78" s="105"/>
      <c r="R78" s="201">
        <f>R79</f>
        <v>0</v>
      </c>
      <c r="S78" s="105"/>
      <c r="T78" s="202">
        <f>T79</f>
        <v>0</v>
      </c>
      <c r="AT78" s="23" t="s">
        <v>71</v>
      </c>
      <c r="AU78" s="23" t="s">
        <v>103</v>
      </c>
      <c r="BK78" s="203">
        <f>BK79</f>
        <v>0</v>
      </c>
    </row>
    <row r="79" s="10" customFormat="1" ht="37.44" customHeight="1">
      <c r="B79" s="204"/>
      <c r="C79" s="205"/>
      <c r="D79" s="206" t="s">
        <v>71</v>
      </c>
      <c r="E79" s="207" t="s">
        <v>300</v>
      </c>
      <c r="F79" s="207" t="s">
        <v>301</v>
      </c>
      <c r="G79" s="205"/>
      <c r="H79" s="205"/>
      <c r="I79" s="208"/>
      <c r="J79" s="209">
        <f>BK79</f>
        <v>0</v>
      </c>
      <c r="K79" s="205"/>
      <c r="L79" s="210"/>
      <c r="M79" s="211"/>
      <c r="N79" s="212"/>
      <c r="O79" s="212"/>
      <c r="P79" s="213">
        <f>P80</f>
        <v>0</v>
      </c>
      <c r="Q79" s="212"/>
      <c r="R79" s="213">
        <f>R80</f>
        <v>0</v>
      </c>
      <c r="S79" s="212"/>
      <c r="T79" s="214">
        <f>T80</f>
        <v>0</v>
      </c>
      <c r="AR79" s="215" t="s">
        <v>146</v>
      </c>
      <c r="AT79" s="216" t="s">
        <v>71</v>
      </c>
      <c r="AU79" s="216" t="s">
        <v>72</v>
      </c>
      <c r="AY79" s="215" t="s">
        <v>137</v>
      </c>
      <c r="BK79" s="217">
        <f>BK80</f>
        <v>0</v>
      </c>
    </row>
    <row r="80" s="10" customFormat="1" ht="19.92" customHeight="1">
      <c r="B80" s="204"/>
      <c r="C80" s="205"/>
      <c r="D80" s="206" t="s">
        <v>71</v>
      </c>
      <c r="E80" s="218" t="s">
        <v>831</v>
      </c>
      <c r="F80" s="218" t="s">
        <v>832</v>
      </c>
      <c r="G80" s="205"/>
      <c r="H80" s="205"/>
      <c r="I80" s="208"/>
      <c r="J80" s="219">
        <f>BK80</f>
        <v>0</v>
      </c>
      <c r="K80" s="205"/>
      <c r="L80" s="210"/>
      <c r="M80" s="211"/>
      <c r="N80" s="212"/>
      <c r="O80" s="212"/>
      <c r="P80" s="213">
        <f>SUM(P81:P82)</f>
        <v>0</v>
      </c>
      <c r="Q80" s="212"/>
      <c r="R80" s="213">
        <f>SUM(R81:R82)</f>
        <v>0</v>
      </c>
      <c r="S80" s="212"/>
      <c r="T80" s="214">
        <f>SUM(T81:T82)</f>
        <v>0</v>
      </c>
      <c r="AR80" s="215" t="s">
        <v>146</v>
      </c>
      <c r="AT80" s="216" t="s">
        <v>71</v>
      </c>
      <c r="AU80" s="216" t="s">
        <v>80</v>
      </c>
      <c r="AY80" s="215" t="s">
        <v>137</v>
      </c>
      <c r="BK80" s="217">
        <f>SUM(BK81:BK82)</f>
        <v>0</v>
      </c>
    </row>
    <row r="81" s="1" customFormat="1" ht="16.5" customHeight="1">
      <c r="B81" s="45"/>
      <c r="C81" s="220" t="s">
        <v>80</v>
      </c>
      <c r="D81" s="220" t="s">
        <v>140</v>
      </c>
      <c r="E81" s="221" t="s">
        <v>833</v>
      </c>
      <c r="F81" s="222" t="s">
        <v>834</v>
      </c>
      <c r="G81" s="223" t="s">
        <v>388</v>
      </c>
      <c r="H81" s="224">
        <v>1</v>
      </c>
      <c r="I81" s="225"/>
      <c r="J81" s="226">
        <f>ROUND(I81*H81,2)</f>
        <v>0</v>
      </c>
      <c r="K81" s="222" t="s">
        <v>318</v>
      </c>
      <c r="L81" s="71"/>
      <c r="M81" s="227" t="s">
        <v>21</v>
      </c>
      <c r="N81" s="228" t="s">
        <v>44</v>
      </c>
      <c r="O81" s="46"/>
      <c r="P81" s="229">
        <f>O81*H81</f>
        <v>0</v>
      </c>
      <c r="Q81" s="229">
        <v>0</v>
      </c>
      <c r="R81" s="229">
        <f>Q81*H81</f>
        <v>0</v>
      </c>
      <c r="S81" s="229">
        <v>0</v>
      </c>
      <c r="T81" s="230">
        <f>S81*H81</f>
        <v>0</v>
      </c>
      <c r="AR81" s="23" t="s">
        <v>233</v>
      </c>
      <c r="AT81" s="23" t="s">
        <v>140</v>
      </c>
      <c r="AU81" s="23" t="s">
        <v>146</v>
      </c>
      <c r="AY81" s="23" t="s">
        <v>137</v>
      </c>
      <c r="BE81" s="231">
        <f>IF(N81="základní",J81,0)</f>
        <v>0</v>
      </c>
      <c r="BF81" s="231">
        <f>IF(N81="snížená",J81,0)</f>
        <v>0</v>
      </c>
      <c r="BG81" s="231">
        <f>IF(N81="zákl. přenesená",J81,0)</f>
        <v>0</v>
      </c>
      <c r="BH81" s="231">
        <f>IF(N81="sníž. přenesená",J81,0)</f>
        <v>0</v>
      </c>
      <c r="BI81" s="231">
        <f>IF(N81="nulová",J81,0)</f>
        <v>0</v>
      </c>
      <c r="BJ81" s="23" t="s">
        <v>146</v>
      </c>
      <c r="BK81" s="231">
        <f>ROUND(I81*H81,2)</f>
        <v>0</v>
      </c>
      <c r="BL81" s="23" t="s">
        <v>233</v>
      </c>
      <c r="BM81" s="23" t="s">
        <v>835</v>
      </c>
    </row>
    <row r="82" s="11" customFormat="1">
      <c r="B82" s="232"/>
      <c r="C82" s="233"/>
      <c r="D82" s="234" t="s">
        <v>148</v>
      </c>
      <c r="E82" s="235" t="s">
        <v>21</v>
      </c>
      <c r="F82" s="236" t="s">
        <v>80</v>
      </c>
      <c r="G82" s="233"/>
      <c r="H82" s="237">
        <v>1</v>
      </c>
      <c r="I82" s="238"/>
      <c r="J82" s="233"/>
      <c r="K82" s="233"/>
      <c r="L82" s="239"/>
      <c r="M82" s="277"/>
      <c r="N82" s="278"/>
      <c r="O82" s="278"/>
      <c r="P82" s="278"/>
      <c r="Q82" s="278"/>
      <c r="R82" s="278"/>
      <c r="S82" s="278"/>
      <c r="T82" s="279"/>
      <c r="AT82" s="243" t="s">
        <v>148</v>
      </c>
      <c r="AU82" s="243" t="s">
        <v>146</v>
      </c>
      <c r="AV82" s="11" t="s">
        <v>146</v>
      </c>
      <c r="AW82" s="11" t="s">
        <v>35</v>
      </c>
      <c r="AX82" s="11" t="s">
        <v>80</v>
      </c>
      <c r="AY82" s="243" t="s">
        <v>137</v>
      </c>
    </row>
    <row r="83" s="1" customFormat="1" ht="6.96" customHeight="1">
      <c r="B83" s="66"/>
      <c r="C83" s="67"/>
      <c r="D83" s="67"/>
      <c r="E83" s="67"/>
      <c r="F83" s="67"/>
      <c r="G83" s="67"/>
      <c r="H83" s="67"/>
      <c r="I83" s="165"/>
      <c r="J83" s="67"/>
      <c r="K83" s="67"/>
      <c r="L83" s="71"/>
    </row>
  </sheetData>
  <sheetProtection sheet="1" autoFilter="0" formatColumns="0" formatRows="0" objects="1" scenarios="1" spinCount="100000" saltValue="PCi2N52ZrddXZEwIlrEn/xeaZnV8F9QvEpkfPXkU+6CFZtt5Pnh0j33W5xFBP1MRv7+6/gRPjZrtp3T3eOt0tw==" hashValue="Z9AEEk4hgcHiG1EeGszrN2khdeBBQoL1wR+iQbQUS2rAJJQrvpZ1+45VxsVKyKCQAhH3tU2d1+KMi08Tk07vJw==" algorithmName="SHA-512" password="CC35"/>
  <autoFilter ref="C77:K8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90</v>
      </c>
    </row>
    <row r="3" ht="6.96" customHeight="1">
      <c r="B3" s="24"/>
      <c r="C3" s="25"/>
      <c r="D3" s="25"/>
      <c r="E3" s="25"/>
      <c r="F3" s="25"/>
      <c r="G3" s="25"/>
      <c r="H3" s="25"/>
      <c r="I3" s="140"/>
      <c r="J3" s="25"/>
      <c r="K3" s="26"/>
      <c r="AT3" s="23" t="s">
        <v>80</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stoupacího potrubí bytového domu Čujkovova 32</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836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28. 1. 2019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ROUND(SUM(BE80:BE93), 2)</f>
        <v>0</v>
      </c>
      <c r="G30" s="46"/>
      <c r="H30" s="46"/>
      <c r="I30" s="157">
        <v>0.20999999999999999</v>
      </c>
      <c r="J30" s="156">
        <f>ROUND(ROUND((SUM(BE80:BE93)), 2)*I30, 2)</f>
        <v>0</v>
      </c>
      <c r="K30" s="50"/>
    </row>
    <row r="31" s="1" customFormat="1" ht="14.4" customHeight="1">
      <c r="B31" s="45"/>
      <c r="C31" s="46"/>
      <c r="D31" s="46"/>
      <c r="E31" s="54" t="s">
        <v>44</v>
      </c>
      <c r="F31" s="156">
        <f>ROUND(SUM(BF80:BF93), 2)</f>
        <v>0</v>
      </c>
      <c r="G31" s="46"/>
      <c r="H31" s="46"/>
      <c r="I31" s="157">
        <v>0.14999999999999999</v>
      </c>
      <c r="J31" s="156">
        <f>ROUND(ROUND((SUM(BF80:BF93)), 2)*I31, 2)</f>
        <v>0</v>
      </c>
      <c r="K31" s="50"/>
    </row>
    <row r="32" hidden="1" s="1" customFormat="1" ht="14.4" customHeight="1">
      <c r="B32" s="45"/>
      <c r="C32" s="46"/>
      <c r="D32" s="46"/>
      <c r="E32" s="54" t="s">
        <v>45</v>
      </c>
      <c r="F32" s="156">
        <f>ROUND(SUM(BG80:BG93), 2)</f>
        <v>0</v>
      </c>
      <c r="G32" s="46"/>
      <c r="H32" s="46"/>
      <c r="I32" s="157">
        <v>0.20999999999999999</v>
      </c>
      <c r="J32" s="156">
        <v>0</v>
      </c>
      <c r="K32" s="50"/>
    </row>
    <row r="33" hidden="1" s="1" customFormat="1" ht="14.4" customHeight="1">
      <c r="B33" s="45"/>
      <c r="C33" s="46"/>
      <c r="D33" s="46"/>
      <c r="E33" s="54" t="s">
        <v>46</v>
      </c>
      <c r="F33" s="156">
        <f>ROUND(SUM(BH80:BH93), 2)</f>
        <v>0</v>
      </c>
      <c r="G33" s="46"/>
      <c r="H33" s="46"/>
      <c r="I33" s="157">
        <v>0.14999999999999999</v>
      </c>
      <c r="J33" s="156">
        <v>0</v>
      </c>
      <c r="K33" s="50"/>
    </row>
    <row r="34" hidden="1" s="1" customFormat="1" ht="14.4" customHeight="1">
      <c r="B34" s="45"/>
      <c r="C34" s="46"/>
      <c r="D34" s="46"/>
      <c r="E34" s="54" t="s">
        <v>47</v>
      </c>
      <c r="F34" s="156">
        <f>ROUND(SUM(BI80:BI93),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stoupacího potrubí bytového domu Čujkovova 32</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04 - VRN</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v>
      </c>
      <c r="G49" s="46"/>
      <c r="H49" s="46"/>
      <c r="I49" s="145" t="s">
        <v>25</v>
      </c>
      <c r="J49" s="146" t="str">
        <f>IF(J12="","",J12)</f>
        <v>28. 1. 2019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Jih</v>
      </c>
      <c r="G51" s="46"/>
      <c r="H51" s="46"/>
      <c r="I51" s="145" t="s">
        <v>33</v>
      </c>
      <c r="J51" s="43" t="str">
        <f>E21</f>
        <v>Ing. Petr Fraš</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J80</f>
        <v>0</v>
      </c>
      <c r="K56" s="50"/>
      <c r="AU56" s="23" t="s">
        <v>103</v>
      </c>
    </row>
    <row r="57" s="7" customFormat="1" ht="24.96" customHeight="1">
      <c r="B57" s="176"/>
      <c r="C57" s="177"/>
      <c r="D57" s="178" t="s">
        <v>837</v>
      </c>
      <c r="E57" s="179"/>
      <c r="F57" s="179"/>
      <c r="G57" s="179"/>
      <c r="H57" s="179"/>
      <c r="I57" s="180"/>
      <c r="J57" s="181">
        <f>J81</f>
        <v>0</v>
      </c>
      <c r="K57" s="182"/>
    </row>
    <row r="58" s="8" customFormat="1" ht="19.92" customHeight="1">
      <c r="B58" s="183"/>
      <c r="C58" s="184"/>
      <c r="D58" s="185" t="s">
        <v>838</v>
      </c>
      <c r="E58" s="186"/>
      <c r="F58" s="186"/>
      <c r="G58" s="186"/>
      <c r="H58" s="186"/>
      <c r="I58" s="187"/>
      <c r="J58" s="188">
        <f>J82</f>
        <v>0</v>
      </c>
      <c r="K58" s="189"/>
    </row>
    <row r="59" s="8" customFormat="1" ht="19.92" customHeight="1">
      <c r="B59" s="183"/>
      <c r="C59" s="184"/>
      <c r="D59" s="185" t="s">
        <v>839</v>
      </c>
      <c r="E59" s="186"/>
      <c r="F59" s="186"/>
      <c r="G59" s="186"/>
      <c r="H59" s="186"/>
      <c r="I59" s="187"/>
      <c r="J59" s="188">
        <f>J85</f>
        <v>0</v>
      </c>
      <c r="K59" s="189"/>
    </row>
    <row r="60" s="8" customFormat="1" ht="19.92" customHeight="1">
      <c r="B60" s="183"/>
      <c r="C60" s="184"/>
      <c r="D60" s="185" t="s">
        <v>840</v>
      </c>
      <c r="E60" s="186"/>
      <c r="F60" s="186"/>
      <c r="G60" s="186"/>
      <c r="H60" s="186"/>
      <c r="I60" s="187"/>
      <c r="J60" s="188">
        <f>J92</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121</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6.5" customHeight="1">
      <c r="B70" s="45"/>
      <c r="C70" s="73"/>
      <c r="D70" s="73"/>
      <c r="E70" s="191" t="str">
        <f>E7</f>
        <v>Oprava stoupacího potrubí bytového domu Čujkovova 32</v>
      </c>
      <c r="F70" s="75"/>
      <c r="G70" s="75"/>
      <c r="H70" s="75"/>
      <c r="I70" s="190"/>
      <c r="J70" s="73"/>
      <c r="K70" s="73"/>
      <c r="L70" s="71"/>
    </row>
    <row r="71" s="1" customFormat="1" ht="14.4" customHeight="1">
      <c r="B71" s="45"/>
      <c r="C71" s="75" t="s">
        <v>97</v>
      </c>
      <c r="D71" s="73"/>
      <c r="E71" s="73"/>
      <c r="F71" s="73"/>
      <c r="G71" s="73"/>
      <c r="H71" s="73"/>
      <c r="I71" s="190"/>
      <c r="J71" s="73"/>
      <c r="K71" s="73"/>
      <c r="L71" s="71"/>
    </row>
    <row r="72" s="1" customFormat="1" ht="17.25" customHeight="1">
      <c r="B72" s="45"/>
      <c r="C72" s="73"/>
      <c r="D72" s="73"/>
      <c r="E72" s="81" t="str">
        <f>E9</f>
        <v>04 - VRN</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23</v>
      </c>
      <c r="D74" s="73"/>
      <c r="E74" s="73"/>
      <c r="F74" s="192" t="str">
        <f>F12</f>
        <v>Ostrava</v>
      </c>
      <c r="G74" s="73"/>
      <c r="H74" s="73"/>
      <c r="I74" s="193" t="s">
        <v>25</v>
      </c>
      <c r="J74" s="84" t="str">
        <f>IF(J12="","",J12)</f>
        <v>28. 1. 2019</v>
      </c>
      <c r="K74" s="73"/>
      <c r="L74" s="71"/>
    </row>
    <row r="75" s="1" customFormat="1" ht="6.96" customHeight="1">
      <c r="B75" s="45"/>
      <c r="C75" s="73"/>
      <c r="D75" s="73"/>
      <c r="E75" s="73"/>
      <c r="F75" s="73"/>
      <c r="G75" s="73"/>
      <c r="H75" s="73"/>
      <c r="I75" s="190"/>
      <c r="J75" s="73"/>
      <c r="K75" s="73"/>
      <c r="L75" s="71"/>
    </row>
    <row r="76" s="1" customFormat="1">
      <c r="B76" s="45"/>
      <c r="C76" s="75" t="s">
        <v>27</v>
      </c>
      <c r="D76" s="73"/>
      <c r="E76" s="73"/>
      <c r="F76" s="192" t="str">
        <f>E15</f>
        <v>Úřad městského obvodu Ostrava Jih</v>
      </c>
      <c r="G76" s="73"/>
      <c r="H76" s="73"/>
      <c r="I76" s="193" t="s">
        <v>33</v>
      </c>
      <c r="J76" s="192" t="str">
        <f>E21</f>
        <v>Ing. Petr Fraš</v>
      </c>
      <c r="K76" s="73"/>
      <c r="L76" s="71"/>
    </row>
    <row r="77" s="1" customFormat="1" ht="14.4" customHeight="1">
      <c r="B77" s="45"/>
      <c r="C77" s="75" t="s">
        <v>31</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122</v>
      </c>
      <c r="D79" s="196" t="s">
        <v>57</v>
      </c>
      <c r="E79" s="196" t="s">
        <v>53</v>
      </c>
      <c r="F79" s="196" t="s">
        <v>123</v>
      </c>
      <c r="G79" s="196" t="s">
        <v>124</v>
      </c>
      <c r="H79" s="196" t="s">
        <v>125</v>
      </c>
      <c r="I79" s="197" t="s">
        <v>126</v>
      </c>
      <c r="J79" s="196" t="s">
        <v>101</v>
      </c>
      <c r="K79" s="198" t="s">
        <v>127</v>
      </c>
      <c r="L79" s="199"/>
      <c r="M79" s="101" t="s">
        <v>128</v>
      </c>
      <c r="N79" s="102" t="s">
        <v>42</v>
      </c>
      <c r="O79" s="102" t="s">
        <v>129</v>
      </c>
      <c r="P79" s="102" t="s">
        <v>130</v>
      </c>
      <c r="Q79" s="102" t="s">
        <v>131</v>
      </c>
      <c r="R79" s="102" t="s">
        <v>132</v>
      </c>
      <c r="S79" s="102" t="s">
        <v>133</v>
      </c>
      <c r="T79" s="103" t="s">
        <v>134</v>
      </c>
    </row>
    <row r="80" s="1" customFormat="1" ht="29.28" customHeight="1">
      <c r="B80" s="45"/>
      <c r="C80" s="107" t="s">
        <v>102</v>
      </c>
      <c r="D80" s="73"/>
      <c r="E80" s="73"/>
      <c r="F80" s="73"/>
      <c r="G80" s="73"/>
      <c r="H80" s="73"/>
      <c r="I80" s="190"/>
      <c r="J80" s="200">
        <f>BK80</f>
        <v>0</v>
      </c>
      <c r="K80" s="73"/>
      <c r="L80" s="71"/>
      <c r="M80" s="104"/>
      <c r="N80" s="105"/>
      <c r="O80" s="105"/>
      <c r="P80" s="201">
        <f>P81</f>
        <v>0</v>
      </c>
      <c r="Q80" s="105"/>
      <c r="R80" s="201">
        <f>R81</f>
        <v>0</v>
      </c>
      <c r="S80" s="105"/>
      <c r="T80" s="202">
        <f>T81</f>
        <v>0</v>
      </c>
      <c r="AT80" s="23" t="s">
        <v>71</v>
      </c>
      <c r="AU80" s="23" t="s">
        <v>103</v>
      </c>
      <c r="BK80" s="203">
        <f>BK81</f>
        <v>0</v>
      </c>
    </row>
    <row r="81" s="10" customFormat="1" ht="37.44" customHeight="1">
      <c r="B81" s="204"/>
      <c r="C81" s="205"/>
      <c r="D81" s="206" t="s">
        <v>71</v>
      </c>
      <c r="E81" s="207" t="s">
        <v>89</v>
      </c>
      <c r="F81" s="207" t="s">
        <v>841</v>
      </c>
      <c r="G81" s="205"/>
      <c r="H81" s="205"/>
      <c r="I81" s="208"/>
      <c r="J81" s="209">
        <f>BK81</f>
        <v>0</v>
      </c>
      <c r="K81" s="205"/>
      <c r="L81" s="210"/>
      <c r="M81" s="211"/>
      <c r="N81" s="212"/>
      <c r="O81" s="212"/>
      <c r="P81" s="213">
        <f>P82+P85+P92</f>
        <v>0</v>
      </c>
      <c r="Q81" s="212"/>
      <c r="R81" s="213">
        <f>R82+R85+R92</f>
        <v>0</v>
      </c>
      <c r="S81" s="212"/>
      <c r="T81" s="214">
        <f>T82+T85+T92</f>
        <v>0</v>
      </c>
      <c r="AR81" s="215" t="s">
        <v>170</v>
      </c>
      <c r="AT81" s="216" t="s">
        <v>71</v>
      </c>
      <c r="AU81" s="216" t="s">
        <v>72</v>
      </c>
      <c r="AY81" s="215" t="s">
        <v>137</v>
      </c>
      <c r="BK81" s="217">
        <f>BK82+BK85+BK92</f>
        <v>0</v>
      </c>
    </row>
    <row r="82" s="10" customFormat="1" ht="19.92" customHeight="1">
      <c r="B82" s="204"/>
      <c r="C82" s="205"/>
      <c r="D82" s="206" t="s">
        <v>71</v>
      </c>
      <c r="E82" s="218" t="s">
        <v>842</v>
      </c>
      <c r="F82" s="218" t="s">
        <v>843</v>
      </c>
      <c r="G82" s="205"/>
      <c r="H82" s="205"/>
      <c r="I82" s="208"/>
      <c r="J82" s="219">
        <f>BK82</f>
        <v>0</v>
      </c>
      <c r="K82" s="205"/>
      <c r="L82" s="210"/>
      <c r="M82" s="211"/>
      <c r="N82" s="212"/>
      <c r="O82" s="212"/>
      <c r="P82" s="213">
        <f>SUM(P83:P84)</f>
        <v>0</v>
      </c>
      <c r="Q82" s="212"/>
      <c r="R82" s="213">
        <f>SUM(R83:R84)</f>
        <v>0</v>
      </c>
      <c r="S82" s="212"/>
      <c r="T82" s="214">
        <f>SUM(T83:T84)</f>
        <v>0</v>
      </c>
      <c r="AR82" s="215" t="s">
        <v>170</v>
      </c>
      <c r="AT82" s="216" t="s">
        <v>71</v>
      </c>
      <c r="AU82" s="216" t="s">
        <v>80</v>
      </c>
      <c r="AY82" s="215" t="s">
        <v>137</v>
      </c>
      <c r="BK82" s="217">
        <f>SUM(BK83:BK84)</f>
        <v>0</v>
      </c>
    </row>
    <row r="83" s="1" customFormat="1" ht="16.5" customHeight="1">
      <c r="B83" s="45"/>
      <c r="C83" s="220" t="s">
        <v>80</v>
      </c>
      <c r="D83" s="220" t="s">
        <v>140</v>
      </c>
      <c r="E83" s="221" t="s">
        <v>844</v>
      </c>
      <c r="F83" s="222" t="s">
        <v>845</v>
      </c>
      <c r="G83" s="223" t="s">
        <v>345</v>
      </c>
      <c r="H83" s="224">
        <v>1</v>
      </c>
      <c r="I83" s="225"/>
      <c r="J83" s="226">
        <f>ROUND(I83*H83,2)</f>
        <v>0</v>
      </c>
      <c r="K83" s="222" t="s">
        <v>144</v>
      </c>
      <c r="L83" s="71"/>
      <c r="M83" s="227" t="s">
        <v>21</v>
      </c>
      <c r="N83" s="228" t="s">
        <v>44</v>
      </c>
      <c r="O83" s="46"/>
      <c r="P83" s="229">
        <f>O83*H83</f>
        <v>0</v>
      </c>
      <c r="Q83" s="229">
        <v>0</v>
      </c>
      <c r="R83" s="229">
        <f>Q83*H83</f>
        <v>0</v>
      </c>
      <c r="S83" s="229">
        <v>0</v>
      </c>
      <c r="T83" s="230">
        <f>S83*H83</f>
        <v>0</v>
      </c>
      <c r="AR83" s="23" t="s">
        <v>846</v>
      </c>
      <c r="AT83" s="23" t="s">
        <v>140</v>
      </c>
      <c r="AU83" s="23" t="s">
        <v>146</v>
      </c>
      <c r="AY83" s="23" t="s">
        <v>137</v>
      </c>
      <c r="BE83" s="231">
        <f>IF(N83="základní",J83,0)</f>
        <v>0</v>
      </c>
      <c r="BF83" s="231">
        <f>IF(N83="snížená",J83,0)</f>
        <v>0</v>
      </c>
      <c r="BG83" s="231">
        <f>IF(N83="zákl. přenesená",J83,0)</f>
        <v>0</v>
      </c>
      <c r="BH83" s="231">
        <f>IF(N83="sníž. přenesená",J83,0)</f>
        <v>0</v>
      </c>
      <c r="BI83" s="231">
        <f>IF(N83="nulová",J83,0)</f>
        <v>0</v>
      </c>
      <c r="BJ83" s="23" t="s">
        <v>146</v>
      </c>
      <c r="BK83" s="231">
        <f>ROUND(I83*H83,2)</f>
        <v>0</v>
      </c>
      <c r="BL83" s="23" t="s">
        <v>846</v>
      </c>
      <c r="BM83" s="23" t="s">
        <v>847</v>
      </c>
    </row>
    <row r="84" s="11" customFormat="1">
      <c r="B84" s="232"/>
      <c r="C84" s="233"/>
      <c r="D84" s="234" t="s">
        <v>148</v>
      </c>
      <c r="E84" s="235" t="s">
        <v>21</v>
      </c>
      <c r="F84" s="236" t="s">
        <v>80</v>
      </c>
      <c r="G84" s="233"/>
      <c r="H84" s="237">
        <v>1</v>
      </c>
      <c r="I84" s="238"/>
      <c r="J84" s="233"/>
      <c r="K84" s="233"/>
      <c r="L84" s="239"/>
      <c r="M84" s="240"/>
      <c r="N84" s="241"/>
      <c r="O84" s="241"/>
      <c r="P84" s="241"/>
      <c r="Q84" s="241"/>
      <c r="R84" s="241"/>
      <c r="S84" s="241"/>
      <c r="T84" s="242"/>
      <c r="AT84" s="243" t="s">
        <v>148</v>
      </c>
      <c r="AU84" s="243" t="s">
        <v>146</v>
      </c>
      <c r="AV84" s="11" t="s">
        <v>146</v>
      </c>
      <c r="AW84" s="11" t="s">
        <v>35</v>
      </c>
      <c r="AX84" s="11" t="s">
        <v>80</v>
      </c>
      <c r="AY84" s="243" t="s">
        <v>137</v>
      </c>
    </row>
    <row r="85" s="10" customFormat="1" ht="29.88" customHeight="1">
      <c r="B85" s="204"/>
      <c r="C85" s="205"/>
      <c r="D85" s="206" t="s">
        <v>71</v>
      </c>
      <c r="E85" s="218" t="s">
        <v>848</v>
      </c>
      <c r="F85" s="218" t="s">
        <v>849</v>
      </c>
      <c r="G85" s="205"/>
      <c r="H85" s="205"/>
      <c r="I85" s="208"/>
      <c r="J85" s="219">
        <f>BK85</f>
        <v>0</v>
      </c>
      <c r="K85" s="205"/>
      <c r="L85" s="210"/>
      <c r="M85" s="211"/>
      <c r="N85" s="212"/>
      <c r="O85" s="212"/>
      <c r="P85" s="213">
        <f>SUM(P86:P91)</f>
        <v>0</v>
      </c>
      <c r="Q85" s="212"/>
      <c r="R85" s="213">
        <f>SUM(R86:R91)</f>
        <v>0</v>
      </c>
      <c r="S85" s="212"/>
      <c r="T85" s="214">
        <f>SUM(T86:T91)</f>
        <v>0</v>
      </c>
      <c r="AR85" s="215" t="s">
        <v>170</v>
      </c>
      <c r="AT85" s="216" t="s">
        <v>71</v>
      </c>
      <c r="AU85" s="216" t="s">
        <v>80</v>
      </c>
      <c r="AY85" s="215" t="s">
        <v>137</v>
      </c>
      <c r="BK85" s="217">
        <f>SUM(BK86:BK91)</f>
        <v>0</v>
      </c>
    </row>
    <row r="86" s="1" customFormat="1" ht="16.5" customHeight="1">
      <c r="B86" s="45"/>
      <c r="C86" s="220" t="s">
        <v>146</v>
      </c>
      <c r="D86" s="220" t="s">
        <v>140</v>
      </c>
      <c r="E86" s="221" t="s">
        <v>850</v>
      </c>
      <c r="F86" s="222" t="s">
        <v>851</v>
      </c>
      <c r="G86" s="223" t="s">
        <v>388</v>
      </c>
      <c r="H86" s="224">
        <v>1</v>
      </c>
      <c r="I86" s="225"/>
      <c r="J86" s="226">
        <f>ROUND(I86*H86,2)</f>
        <v>0</v>
      </c>
      <c r="K86" s="222" t="s">
        <v>144</v>
      </c>
      <c r="L86" s="71"/>
      <c r="M86" s="227" t="s">
        <v>21</v>
      </c>
      <c r="N86" s="228" t="s">
        <v>44</v>
      </c>
      <c r="O86" s="46"/>
      <c r="P86" s="229">
        <f>O86*H86</f>
        <v>0</v>
      </c>
      <c r="Q86" s="229">
        <v>0</v>
      </c>
      <c r="R86" s="229">
        <f>Q86*H86</f>
        <v>0</v>
      </c>
      <c r="S86" s="229">
        <v>0</v>
      </c>
      <c r="T86" s="230">
        <f>S86*H86</f>
        <v>0</v>
      </c>
      <c r="AR86" s="23" t="s">
        <v>846</v>
      </c>
      <c r="AT86" s="23" t="s">
        <v>140</v>
      </c>
      <c r="AU86" s="23" t="s">
        <v>146</v>
      </c>
      <c r="AY86" s="23" t="s">
        <v>137</v>
      </c>
      <c r="BE86" s="231">
        <f>IF(N86="základní",J86,0)</f>
        <v>0</v>
      </c>
      <c r="BF86" s="231">
        <f>IF(N86="snížená",J86,0)</f>
        <v>0</v>
      </c>
      <c r="BG86" s="231">
        <f>IF(N86="zákl. přenesená",J86,0)</f>
        <v>0</v>
      </c>
      <c r="BH86" s="231">
        <f>IF(N86="sníž. přenesená",J86,0)</f>
        <v>0</v>
      </c>
      <c r="BI86" s="231">
        <f>IF(N86="nulová",J86,0)</f>
        <v>0</v>
      </c>
      <c r="BJ86" s="23" t="s">
        <v>146</v>
      </c>
      <c r="BK86" s="231">
        <f>ROUND(I86*H86,2)</f>
        <v>0</v>
      </c>
      <c r="BL86" s="23" t="s">
        <v>846</v>
      </c>
      <c r="BM86" s="23" t="s">
        <v>852</v>
      </c>
    </row>
    <row r="87" s="11" customFormat="1">
      <c r="B87" s="232"/>
      <c r="C87" s="233"/>
      <c r="D87" s="234" t="s">
        <v>148</v>
      </c>
      <c r="E87" s="235" t="s">
        <v>21</v>
      </c>
      <c r="F87" s="236" t="s">
        <v>80</v>
      </c>
      <c r="G87" s="233"/>
      <c r="H87" s="237">
        <v>1</v>
      </c>
      <c r="I87" s="238"/>
      <c r="J87" s="233"/>
      <c r="K87" s="233"/>
      <c r="L87" s="239"/>
      <c r="M87" s="240"/>
      <c r="N87" s="241"/>
      <c r="O87" s="241"/>
      <c r="P87" s="241"/>
      <c r="Q87" s="241"/>
      <c r="R87" s="241"/>
      <c r="S87" s="241"/>
      <c r="T87" s="242"/>
      <c r="AT87" s="243" t="s">
        <v>148</v>
      </c>
      <c r="AU87" s="243" t="s">
        <v>146</v>
      </c>
      <c r="AV87" s="11" t="s">
        <v>146</v>
      </c>
      <c r="AW87" s="11" t="s">
        <v>35</v>
      </c>
      <c r="AX87" s="11" t="s">
        <v>80</v>
      </c>
      <c r="AY87" s="243" t="s">
        <v>137</v>
      </c>
    </row>
    <row r="88" s="1" customFormat="1" ht="25.5" customHeight="1">
      <c r="B88" s="45"/>
      <c r="C88" s="220" t="s">
        <v>138</v>
      </c>
      <c r="D88" s="220" t="s">
        <v>140</v>
      </c>
      <c r="E88" s="221" t="s">
        <v>853</v>
      </c>
      <c r="F88" s="222" t="s">
        <v>854</v>
      </c>
      <c r="G88" s="223" t="s">
        <v>388</v>
      </c>
      <c r="H88" s="224">
        <v>1</v>
      </c>
      <c r="I88" s="225"/>
      <c r="J88" s="226">
        <f>ROUND(I88*H88,2)</f>
        <v>0</v>
      </c>
      <c r="K88" s="222" t="s">
        <v>144</v>
      </c>
      <c r="L88" s="71"/>
      <c r="M88" s="227" t="s">
        <v>21</v>
      </c>
      <c r="N88" s="228" t="s">
        <v>44</v>
      </c>
      <c r="O88" s="46"/>
      <c r="P88" s="229">
        <f>O88*H88</f>
        <v>0</v>
      </c>
      <c r="Q88" s="229">
        <v>0</v>
      </c>
      <c r="R88" s="229">
        <f>Q88*H88</f>
        <v>0</v>
      </c>
      <c r="S88" s="229">
        <v>0</v>
      </c>
      <c r="T88" s="230">
        <f>S88*H88</f>
        <v>0</v>
      </c>
      <c r="AR88" s="23" t="s">
        <v>846</v>
      </c>
      <c r="AT88" s="23" t="s">
        <v>140</v>
      </c>
      <c r="AU88" s="23" t="s">
        <v>146</v>
      </c>
      <c r="AY88" s="23" t="s">
        <v>137</v>
      </c>
      <c r="BE88" s="231">
        <f>IF(N88="základní",J88,0)</f>
        <v>0</v>
      </c>
      <c r="BF88" s="231">
        <f>IF(N88="snížená",J88,0)</f>
        <v>0</v>
      </c>
      <c r="BG88" s="231">
        <f>IF(N88="zákl. přenesená",J88,0)</f>
        <v>0</v>
      </c>
      <c r="BH88" s="231">
        <f>IF(N88="sníž. přenesená",J88,0)</f>
        <v>0</v>
      </c>
      <c r="BI88" s="231">
        <f>IF(N88="nulová",J88,0)</f>
        <v>0</v>
      </c>
      <c r="BJ88" s="23" t="s">
        <v>146</v>
      </c>
      <c r="BK88" s="231">
        <f>ROUND(I88*H88,2)</f>
        <v>0</v>
      </c>
      <c r="BL88" s="23" t="s">
        <v>846</v>
      </c>
      <c r="BM88" s="23" t="s">
        <v>855</v>
      </c>
    </row>
    <row r="89" s="11" customFormat="1">
      <c r="B89" s="232"/>
      <c r="C89" s="233"/>
      <c r="D89" s="234" t="s">
        <v>148</v>
      </c>
      <c r="E89" s="235" t="s">
        <v>21</v>
      </c>
      <c r="F89" s="236" t="s">
        <v>80</v>
      </c>
      <c r="G89" s="233"/>
      <c r="H89" s="237">
        <v>1</v>
      </c>
      <c r="I89" s="238"/>
      <c r="J89" s="233"/>
      <c r="K89" s="233"/>
      <c r="L89" s="239"/>
      <c r="M89" s="240"/>
      <c r="N89" s="241"/>
      <c r="O89" s="241"/>
      <c r="P89" s="241"/>
      <c r="Q89" s="241"/>
      <c r="R89" s="241"/>
      <c r="S89" s="241"/>
      <c r="T89" s="242"/>
      <c r="AT89" s="243" t="s">
        <v>148</v>
      </c>
      <c r="AU89" s="243" t="s">
        <v>146</v>
      </c>
      <c r="AV89" s="11" t="s">
        <v>146</v>
      </c>
      <c r="AW89" s="11" t="s">
        <v>35</v>
      </c>
      <c r="AX89" s="11" t="s">
        <v>80</v>
      </c>
      <c r="AY89" s="243" t="s">
        <v>137</v>
      </c>
    </row>
    <row r="90" s="1" customFormat="1" ht="16.5" customHeight="1">
      <c r="B90" s="45"/>
      <c r="C90" s="220" t="s">
        <v>145</v>
      </c>
      <c r="D90" s="220" t="s">
        <v>140</v>
      </c>
      <c r="E90" s="221" t="s">
        <v>856</v>
      </c>
      <c r="F90" s="222" t="s">
        <v>857</v>
      </c>
      <c r="G90" s="223" t="s">
        <v>388</v>
      </c>
      <c r="H90" s="224">
        <v>1</v>
      </c>
      <c r="I90" s="225"/>
      <c r="J90" s="226">
        <f>ROUND(I90*H90,2)</f>
        <v>0</v>
      </c>
      <c r="K90" s="222" t="s">
        <v>144</v>
      </c>
      <c r="L90" s="71"/>
      <c r="M90" s="227" t="s">
        <v>21</v>
      </c>
      <c r="N90" s="228" t="s">
        <v>44</v>
      </c>
      <c r="O90" s="46"/>
      <c r="P90" s="229">
        <f>O90*H90</f>
        <v>0</v>
      </c>
      <c r="Q90" s="229">
        <v>0</v>
      </c>
      <c r="R90" s="229">
        <f>Q90*H90</f>
        <v>0</v>
      </c>
      <c r="S90" s="229">
        <v>0</v>
      </c>
      <c r="T90" s="230">
        <f>S90*H90</f>
        <v>0</v>
      </c>
      <c r="AR90" s="23" t="s">
        <v>846</v>
      </c>
      <c r="AT90" s="23" t="s">
        <v>140</v>
      </c>
      <c r="AU90" s="23" t="s">
        <v>146</v>
      </c>
      <c r="AY90" s="23" t="s">
        <v>137</v>
      </c>
      <c r="BE90" s="231">
        <f>IF(N90="základní",J90,0)</f>
        <v>0</v>
      </c>
      <c r="BF90" s="231">
        <f>IF(N90="snížená",J90,0)</f>
        <v>0</v>
      </c>
      <c r="BG90" s="231">
        <f>IF(N90="zákl. přenesená",J90,0)</f>
        <v>0</v>
      </c>
      <c r="BH90" s="231">
        <f>IF(N90="sníž. přenesená",J90,0)</f>
        <v>0</v>
      </c>
      <c r="BI90" s="231">
        <f>IF(N90="nulová",J90,0)</f>
        <v>0</v>
      </c>
      <c r="BJ90" s="23" t="s">
        <v>146</v>
      </c>
      <c r="BK90" s="231">
        <f>ROUND(I90*H90,2)</f>
        <v>0</v>
      </c>
      <c r="BL90" s="23" t="s">
        <v>846</v>
      </c>
      <c r="BM90" s="23" t="s">
        <v>858</v>
      </c>
    </row>
    <row r="91" s="11" customFormat="1">
      <c r="B91" s="232"/>
      <c r="C91" s="233"/>
      <c r="D91" s="234" t="s">
        <v>148</v>
      </c>
      <c r="E91" s="235" t="s">
        <v>21</v>
      </c>
      <c r="F91" s="236" t="s">
        <v>80</v>
      </c>
      <c r="G91" s="233"/>
      <c r="H91" s="237">
        <v>1</v>
      </c>
      <c r="I91" s="238"/>
      <c r="J91" s="233"/>
      <c r="K91" s="233"/>
      <c r="L91" s="239"/>
      <c r="M91" s="240"/>
      <c r="N91" s="241"/>
      <c r="O91" s="241"/>
      <c r="P91" s="241"/>
      <c r="Q91" s="241"/>
      <c r="R91" s="241"/>
      <c r="S91" s="241"/>
      <c r="T91" s="242"/>
      <c r="AT91" s="243" t="s">
        <v>148</v>
      </c>
      <c r="AU91" s="243" t="s">
        <v>146</v>
      </c>
      <c r="AV91" s="11" t="s">
        <v>146</v>
      </c>
      <c r="AW91" s="11" t="s">
        <v>35</v>
      </c>
      <c r="AX91" s="11" t="s">
        <v>80</v>
      </c>
      <c r="AY91" s="243" t="s">
        <v>137</v>
      </c>
    </row>
    <row r="92" s="10" customFormat="1" ht="29.88" customHeight="1">
      <c r="B92" s="204"/>
      <c r="C92" s="205"/>
      <c r="D92" s="206" t="s">
        <v>71</v>
      </c>
      <c r="E92" s="218" t="s">
        <v>859</v>
      </c>
      <c r="F92" s="218" t="s">
        <v>860</v>
      </c>
      <c r="G92" s="205"/>
      <c r="H92" s="205"/>
      <c r="I92" s="208"/>
      <c r="J92" s="219">
        <f>BK92</f>
        <v>0</v>
      </c>
      <c r="K92" s="205"/>
      <c r="L92" s="210"/>
      <c r="M92" s="211"/>
      <c r="N92" s="212"/>
      <c r="O92" s="212"/>
      <c r="P92" s="213">
        <f>P93</f>
        <v>0</v>
      </c>
      <c r="Q92" s="212"/>
      <c r="R92" s="213">
        <f>R93</f>
        <v>0</v>
      </c>
      <c r="S92" s="212"/>
      <c r="T92" s="214">
        <f>T93</f>
        <v>0</v>
      </c>
      <c r="AR92" s="215" t="s">
        <v>170</v>
      </c>
      <c r="AT92" s="216" t="s">
        <v>71</v>
      </c>
      <c r="AU92" s="216" t="s">
        <v>80</v>
      </c>
      <c r="AY92" s="215" t="s">
        <v>137</v>
      </c>
      <c r="BK92" s="217">
        <f>BK93</f>
        <v>0</v>
      </c>
    </row>
    <row r="93" s="1" customFormat="1" ht="16.5" customHeight="1">
      <c r="B93" s="45"/>
      <c r="C93" s="220" t="s">
        <v>170</v>
      </c>
      <c r="D93" s="220" t="s">
        <v>140</v>
      </c>
      <c r="E93" s="221" t="s">
        <v>861</v>
      </c>
      <c r="F93" s="222" t="s">
        <v>862</v>
      </c>
      <c r="G93" s="223" t="s">
        <v>388</v>
      </c>
      <c r="H93" s="224">
        <v>1</v>
      </c>
      <c r="I93" s="225"/>
      <c r="J93" s="226">
        <f>ROUND(I93*H93,2)</f>
        <v>0</v>
      </c>
      <c r="K93" s="222" t="s">
        <v>144</v>
      </c>
      <c r="L93" s="71"/>
      <c r="M93" s="227" t="s">
        <v>21</v>
      </c>
      <c r="N93" s="280" t="s">
        <v>44</v>
      </c>
      <c r="O93" s="281"/>
      <c r="P93" s="282">
        <f>O93*H93</f>
        <v>0</v>
      </c>
      <c r="Q93" s="282">
        <v>0</v>
      </c>
      <c r="R93" s="282">
        <f>Q93*H93</f>
        <v>0</v>
      </c>
      <c r="S93" s="282">
        <v>0</v>
      </c>
      <c r="T93" s="283">
        <f>S93*H93</f>
        <v>0</v>
      </c>
      <c r="AR93" s="23" t="s">
        <v>846</v>
      </c>
      <c r="AT93" s="23" t="s">
        <v>140</v>
      </c>
      <c r="AU93" s="23" t="s">
        <v>146</v>
      </c>
      <c r="AY93" s="23" t="s">
        <v>137</v>
      </c>
      <c r="BE93" s="231">
        <f>IF(N93="základní",J93,0)</f>
        <v>0</v>
      </c>
      <c r="BF93" s="231">
        <f>IF(N93="snížená",J93,0)</f>
        <v>0</v>
      </c>
      <c r="BG93" s="231">
        <f>IF(N93="zákl. přenesená",J93,0)</f>
        <v>0</v>
      </c>
      <c r="BH93" s="231">
        <f>IF(N93="sníž. přenesená",J93,0)</f>
        <v>0</v>
      </c>
      <c r="BI93" s="231">
        <f>IF(N93="nulová",J93,0)</f>
        <v>0</v>
      </c>
      <c r="BJ93" s="23" t="s">
        <v>146</v>
      </c>
      <c r="BK93" s="231">
        <f>ROUND(I93*H93,2)</f>
        <v>0</v>
      </c>
      <c r="BL93" s="23" t="s">
        <v>846</v>
      </c>
      <c r="BM93" s="23" t="s">
        <v>863</v>
      </c>
    </row>
    <row r="94" s="1" customFormat="1" ht="6.96" customHeight="1">
      <c r="B94" s="66"/>
      <c r="C94" s="67"/>
      <c r="D94" s="67"/>
      <c r="E94" s="67"/>
      <c r="F94" s="67"/>
      <c r="G94" s="67"/>
      <c r="H94" s="67"/>
      <c r="I94" s="165"/>
      <c r="J94" s="67"/>
      <c r="K94" s="67"/>
      <c r="L94" s="71"/>
    </row>
  </sheetData>
  <sheetProtection sheet="1" autoFilter="0" formatColumns="0" formatRows="0" objects="1" scenarios="1" spinCount="100000" saltValue="odIQaDQCMQajdRr/cZgur9aTXrICXl8lEr3pPafe1cN+PzJoPqopHzgDiJ9nQZa+XS+OnvxQfoHyuIF43mVTiA==" hashValue="5ISc2WgftcACS9te67IeuUVxvOHqRqLbRqbt28qXa9KdW3Pi2y5zwC31qr38rIknRojzYXjhHzhIDOuAxQT/1w==" algorithmName="SHA-512" password="CC35"/>
  <autoFilter ref="C79:K93"/>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4" customWidth="1"/>
    <col min="2" max="2" width="1.664063" style="284" customWidth="1"/>
    <col min="3" max="4" width="5" style="284" customWidth="1"/>
    <col min="5" max="5" width="11.67" style="284" customWidth="1"/>
    <col min="6" max="6" width="9.17" style="284" customWidth="1"/>
    <col min="7" max="7" width="5" style="284" customWidth="1"/>
    <col min="8" max="8" width="77.83" style="284" customWidth="1"/>
    <col min="9" max="10" width="20" style="284" customWidth="1"/>
    <col min="11" max="11" width="1.664063" style="284" customWidth="1"/>
  </cols>
  <sheetData>
    <row r="1" ht="37.5" customHeight="1"/>
    <row r="2" ht="7.5" customHeight="1">
      <c r="B2" s="285"/>
      <c r="C2" s="286"/>
      <c r="D2" s="286"/>
      <c r="E2" s="286"/>
      <c r="F2" s="286"/>
      <c r="G2" s="286"/>
      <c r="H2" s="286"/>
      <c r="I2" s="286"/>
      <c r="J2" s="286"/>
      <c r="K2" s="287"/>
    </row>
    <row r="3" s="14" customFormat="1" ht="45" customHeight="1">
      <c r="B3" s="288"/>
      <c r="C3" s="289" t="s">
        <v>864</v>
      </c>
      <c r="D3" s="289"/>
      <c r="E3" s="289"/>
      <c r="F3" s="289"/>
      <c r="G3" s="289"/>
      <c r="H3" s="289"/>
      <c r="I3" s="289"/>
      <c r="J3" s="289"/>
      <c r="K3" s="290"/>
    </row>
    <row r="4" ht="25.5" customHeight="1">
      <c r="B4" s="291"/>
      <c r="C4" s="292" t="s">
        <v>865</v>
      </c>
      <c r="D4" s="292"/>
      <c r="E4" s="292"/>
      <c r="F4" s="292"/>
      <c r="G4" s="292"/>
      <c r="H4" s="292"/>
      <c r="I4" s="292"/>
      <c r="J4" s="292"/>
      <c r="K4" s="293"/>
    </row>
    <row r="5" ht="5.25" customHeight="1">
      <c r="B5" s="291"/>
      <c r="C5" s="294"/>
      <c r="D5" s="294"/>
      <c r="E5" s="294"/>
      <c r="F5" s="294"/>
      <c r="G5" s="294"/>
      <c r="H5" s="294"/>
      <c r="I5" s="294"/>
      <c r="J5" s="294"/>
      <c r="K5" s="293"/>
    </row>
    <row r="6" ht="15" customHeight="1">
      <c r="B6" s="291"/>
      <c r="C6" s="295" t="s">
        <v>866</v>
      </c>
      <c r="D6" s="295"/>
      <c r="E6" s="295"/>
      <c r="F6" s="295"/>
      <c r="G6" s="295"/>
      <c r="H6" s="295"/>
      <c r="I6" s="295"/>
      <c r="J6" s="295"/>
      <c r="K6" s="293"/>
    </row>
    <row r="7" ht="15" customHeight="1">
      <c r="B7" s="296"/>
      <c r="C7" s="295" t="s">
        <v>867</v>
      </c>
      <c r="D7" s="295"/>
      <c r="E7" s="295"/>
      <c r="F7" s="295"/>
      <c r="G7" s="295"/>
      <c r="H7" s="295"/>
      <c r="I7" s="295"/>
      <c r="J7" s="295"/>
      <c r="K7" s="293"/>
    </row>
    <row r="8" ht="12.75" customHeight="1">
      <c r="B8" s="296"/>
      <c r="C8" s="295"/>
      <c r="D8" s="295"/>
      <c r="E8" s="295"/>
      <c r="F8" s="295"/>
      <c r="G8" s="295"/>
      <c r="H8" s="295"/>
      <c r="I8" s="295"/>
      <c r="J8" s="295"/>
      <c r="K8" s="293"/>
    </row>
    <row r="9" ht="15" customHeight="1">
      <c r="B9" s="296"/>
      <c r="C9" s="295" t="s">
        <v>868</v>
      </c>
      <c r="D9" s="295"/>
      <c r="E9" s="295"/>
      <c r="F9" s="295"/>
      <c r="G9" s="295"/>
      <c r="H9" s="295"/>
      <c r="I9" s="295"/>
      <c r="J9" s="295"/>
      <c r="K9" s="293"/>
    </row>
    <row r="10" ht="15" customHeight="1">
      <c r="B10" s="296"/>
      <c r="C10" s="295"/>
      <c r="D10" s="295" t="s">
        <v>869</v>
      </c>
      <c r="E10" s="295"/>
      <c r="F10" s="295"/>
      <c r="G10" s="295"/>
      <c r="H10" s="295"/>
      <c r="I10" s="295"/>
      <c r="J10" s="295"/>
      <c r="K10" s="293"/>
    </row>
    <row r="11" ht="15" customHeight="1">
      <c r="B11" s="296"/>
      <c r="C11" s="297"/>
      <c r="D11" s="295" t="s">
        <v>870</v>
      </c>
      <c r="E11" s="295"/>
      <c r="F11" s="295"/>
      <c r="G11" s="295"/>
      <c r="H11" s="295"/>
      <c r="I11" s="295"/>
      <c r="J11" s="295"/>
      <c r="K11" s="293"/>
    </row>
    <row r="12" ht="12.75" customHeight="1">
      <c r="B12" s="296"/>
      <c r="C12" s="297"/>
      <c r="D12" s="297"/>
      <c r="E12" s="297"/>
      <c r="F12" s="297"/>
      <c r="G12" s="297"/>
      <c r="H12" s="297"/>
      <c r="I12" s="297"/>
      <c r="J12" s="297"/>
      <c r="K12" s="293"/>
    </row>
    <row r="13" ht="15" customHeight="1">
      <c r="B13" s="296"/>
      <c r="C13" s="297"/>
      <c r="D13" s="295" t="s">
        <v>871</v>
      </c>
      <c r="E13" s="295"/>
      <c r="F13" s="295"/>
      <c r="G13" s="295"/>
      <c r="H13" s="295"/>
      <c r="I13" s="295"/>
      <c r="J13" s="295"/>
      <c r="K13" s="293"/>
    </row>
    <row r="14" ht="15" customHeight="1">
      <c r="B14" s="296"/>
      <c r="C14" s="297"/>
      <c r="D14" s="295" t="s">
        <v>872</v>
      </c>
      <c r="E14" s="295"/>
      <c r="F14" s="295"/>
      <c r="G14" s="295"/>
      <c r="H14" s="295"/>
      <c r="I14" s="295"/>
      <c r="J14" s="295"/>
      <c r="K14" s="293"/>
    </row>
    <row r="15" ht="15" customHeight="1">
      <c r="B15" s="296"/>
      <c r="C15" s="297"/>
      <c r="D15" s="295" t="s">
        <v>873</v>
      </c>
      <c r="E15" s="295"/>
      <c r="F15" s="295"/>
      <c r="G15" s="295"/>
      <c r="H15" s="295"/>
      <c r="I15" s="295"/>
      <c r="J15" s="295"/>
      <c r="K15" s="293"/>
    </row>
    <row r="16" ht="15" customHeight="1">
      <c r="B16" s="296"/>
      <c r="C16" s="297"/>
      <c r="D16" s="297"/>
      <c r="E16" s="298" t="s">
        <v>79</v>
      </c>
      <c r="F16" s="295" t="s">
        <v>874</v>
      </c>
      <c r="G16" s="295"/>
      <c r="H16" s="295"/>
      <c r="I16" s="295"/>
      <c r="J16" s="295"/>
      <c r="K16" s="293"/>
    </row>
    <row r="17" ht="15" customHeight="1">
      <c r="B17" s="296"/>
      <c r="C17" s="297"/>
      <c r="D17" s="297"/>
      <c r="E17" s="298" t="s">
        <v>875</v>
      </c>
      <c r="F17" s="295" t="s">
        <v>876</v>
      </c>
      <c r="G17" s="295"/>
      <c r="H17" s="295"/>
      <c r="I17" s="295"/>
      <c r="J17" s="295"/>
      <c r="K17" s="293"/>
    </row>
    <row r="18" ht="15" customHeight="1">
      <c r="B18" s="296"/>
      <c r="C18" s="297"/>
      <c r="D18" s="297"/>
      <c r="E18" s="298" t="s">
        <v>877</v>
      </c>
      <c r="F18" s="295" t="s">
        <v>878</v>
      </c>
      <c r="G18" s="295"/>
      <c r="H18" s="295"/>
      <c r="I18" s="295"/>
      <c r="J18" s="295"/>
      <c r="K18" s="293"/>
    </row>
    <row r="19" ht="15" customHeight="1">
      <c r="B19" s="296"/>
      <c r="C19" s="297"/>
      <c r="D19" s="297"/>
      <c r="E19" s="298" t="s">
        <v>879</v>
      </c>
      <c r="F19" s="295" t="s">
        <v>880</v>
      </c>
      <c r="G19" s="295"/>
      <c r="H19" s="295"/>
      <c r="I19" s="295"/>
      <c r="J19" s="295"/>
      <c r="K19" s="293"/>
    </row>
    <row r="20" ht="15" customHeight="1">
      <c r="B20" s="296"/>
      <c r="C20" s="297"/>
      <c r="D20" s="297"/>
      <c r="E20" s="298" t="s">
        <v>881</v>
      </c>
      <c r="F20" s="295" t="s">
        <v>882</v>
      </c>
      <c r="G20" s="295"/>
      <c r="H20" s="295"/>
      <c r="I20" s="295"/>
      <c r="J20" s="295"/>
      <c r="K20" s="293"/>
    </row>
    <row r="21" ht="15" customHeight="1">
      <c r="B21" s="296"/>
      <c r="C21" s="297"/>
      <c r="D21" s="297"/>
      <c r="E21" s="298" t="s">
        <v>883</v>
      </c>
      <c r="F21" s="295" t="s">
        <v>884</v>
      </c>
      <c r="G21" s="295"/>
      <c r="H21" s="295"/>
      <c r="I21" s="295"/>
      <c r="J21" s="295"/>
      <c r="K21" s="293"/>
    </row>
    <row r="22" ht="12.75" customHeight="1">
      <c r="B22" s="296"/>
      <c r="C22" s="297"/>
      <c r="D22" s="297"/>
      <c r="E22" s="297"/>
      <c r="F22" s="297"/>
      <c r="G22" s="297"/>
      <c r="H22" s="297"/>
      <c r="I22" s="297"/>
      <c r="J22" s="297"/>
      <c r="K22" s="293"/>
    </row>
    <row r="23" ht="15" customHeight="1">
      <c r="B23" s="296"/>
      <c r="C23" s="295" t="s">
        <v>885</v>
      </c>
      <c r="D23" s="295"/>
      <c r="E23" s="295"/>
      <c r="F23" s="295"/>
      <c r="G23" s="295"/>
      <c r="H23" s="295"/>
      <c r="I23" s="295"/>
      <c r="J23" s="295"/>
      <c r="K23" s="293"/>
    </row>
    <row r="24" ht="15" customHeight="1">
      <c r="B24" s="296"/>
      <c r="C24" s="295" t="s">
        <v>886</v>
      </c>
      <c r="D24" s="295"/>
      <c r="E24" s="295"/>
      <c r="F24" s="295"/>
      <c r="G24" s="295"/>
      <c r="H24" s="295"/>
      <c r="I24" s="295"/>
      <c r="J24" s="295"/>
      <c r="K24" s="293"/>
    </row>
    <row r="25" ht="15" customHeight="1">
      <c r="B25" s="296"/>
      <c r="C25" s="295"/>
      <c r="D25" s="295" t="s">
        <v>887</v>
      </c>
      <c r="E25" s="295"/>
      <c r="F25" s="295"/>
      <c r="G25" s="295"/>
      <c r="H25" s="295"/>
      <c r="I25" s="295"/>
      <c r="J25" s="295"/>
      <c r="K25" s="293"/>
    </row>
    <row r="26" ht="15" customHeight="1">
      <c r="B26" s="296"/>
      <c r="C26" s="297"/>
      <c r="D26" s="295" t="s">
        <v>888</v>
      </c>
      <c r="E26" s="295"/>
      <c r="F26" s="295"/>
      <c r="G26" s="295"/>
      <c r="H26" s="295"/>
      <c r="I26" s="295"/>
      <c r="J26" s="295"/>
      <c r="K26" s="293"/>
    </row>
    <row r="27" ht="12.75" customHeight="1">
      <c r="B27" s="296"/>
      <c r="C27" s="297"/>
      <c r="D27" s="297"/>
      <c r="E27" s="297"/>
      <c r="F27" s="297"/>
      <c r="G27" s="297"/>
      <c r="H27" s="297"/>
      <c r="I27" s="297"/>
      <c r="J27" s="297"/>
      <c r="K27" s="293"/>
    </row>
    <row r="28" ht="15" customHeight="1">
      <c r="B28" s="296"/>
      <c r="C28" s="297"/>
      <c r="D28" s="295" t="s">
        <v>889</v>
      </c>
      <c r="E28" s="295"/>
      <c r="F28" s="295"/>
      <c r="G28" s="295"/>
      <c r="H28" s="295"/>
      <c r="I28" s="295"/>
      <c r="J28" s="295"/>
      <c r="K28" s="293"/>
    </row>
    <row r="29" ht="15" customHeight="1">
      <c r="B29" s="296"/>
      <c r="C29" s="297"/>
      <c r="D29" s="295" t="s">
        <v>890</v>
      </c>
      <c r="E29" s="295"/>
      <c r="F29" s="295"/>
      <c r="G29" s="295"/>
      <c r="H29" s="295"/>
      <c r="I29" s="295"/>
      <c r="J29" s="295"/>
      <c r="K29" s="293"/>
    </row>
    <row r="30" ht="12.75" customHeight="1">
      <c r="B30" s="296"/>
      <c r="C30" s="297"/>
      <c r="D30" s="297"/>
      <c r="E30" s="297"/>
      <c r="F30" s="297"/>
      <c r="G30" s="297"/>
      <c r="H30" s="297"/>
      <c r="I30" s="297"/>
      <c r="J30" s="297"/>
      <c r="K30" s="293"/>
    </row>
    <row r="31" ht="15" customHeight="1">
      <c r="B31" s="296"/>
      <c r="C31" s="297"/>
      <c r="D31" s="295" t="s">
        <v>891</v>
      </c>
      <c r="E31" s="295"/>
      <c r="F31" s="295"/>
      <c r="G31" s="295"/>
      <c r="H31" s="295"/>
      <c r="I31" s="295"/>
      <c r="J31" s="295"/>
      <c r="K31" s="293"/>
    </row>
    <row r="32" ht="15" customHeight="1">
      <c r="B32" s="296"/>
      <c r="C32" s="297"/>
      <c r="D32" s="295" t="s">
        <v>892</v>
      </c>
      <c r="E32" s="295"/>
      <c r="F32" s="295"/>
      <c r="G32" s="295"/>
      <c r="H32" s="295"/>
      <c r="I32" s="295"/>
      <c r="J32" s="295"/>
      <c r="K32" s="293"/>
    </row>
    <row r="33" ht="15" customHeight="1">
      <c r="B33" s="296"/>
      <c r="C33" s="297"/>
      <c r="D33" s="295" t="s">
        <v>893</v>
      </c>
      <c r="E33" s="295"/>
      <c r="F33" s="295"/>
      <c r="G33" s="295"/>
      <c r="H33" s="295"/>
      <c r="I33" s="295"/>
      <c r="J33" s="295"/>
      <c r="K33" s="293"/>
    </row>
    <row r="34" ht="15" customHeight="1">
      <c r="B34" s="296"/>
      <c r="C34" s="297"/>
      <c r="D34" s="295"/>
      <c r="E34" s="299" t="s">
        <v>122</v>
      </c>
      <c r="F34" s="295"/>
      <c r="G34" s="295" t="s">
        <v>894</v>
      </c>
      <c r="H34" s="295"/>
      <c r="I34" s="295"/>
      <c r="J34" s="295"/>
      <c r="K34" s="293"/>
    </row>
    <row r="35" ht="30.75" customHeight="1">
      <c r="B35" s="296"/>
      <c r="C35" s="297"/>
      <c r="D35" s="295"/>
      <c r="E35" s="299" t="s">
        <v>895</v>
      </c>
      <c r="F35" s="295"/>
      <c r="G35" s="295" t="s">
        <v>896</v>
      </c>
      <c r="H35" s="295"/>
      <c r="I35" s="295"/>
      <c r="J35" s="295"/>
      <c r="K35" s="293"/>
    </row>
    <row r="36" ht="15" customHeight="1">
      <c r="B36" s="296"/>
      <c r="C36" s="297"/>
      <c r="D36" s="295"/>
      <c r="E36" s="299" t="s">
        <v>53</v>
      </c>
      <c r="F36" s="295"/>
      <c r="G36" s="295" t="s">
        <v>897</v>
      </c>
      <c r="H36" s="295"/>
      <c r="I36" s="295"/>
      <c r="J36" s="295"/>
      <c r="K36" s="293"/>
    </row>
    <row r="37" ht="15" customHeight="1">
      <c r="B37" s="296"/>
      <c r="C37" s="297"/>
      <c r="D37" s="295"/>
      <c r="E37" s="299" t="s">
        <v>123</v>
      </c>
      <c r="F37" s="295"/>
      <c r="G37" s="295" t="s">
        <v>898</v>
      </c>
      <c r="H37" s="295"/>
      <c r="I37" s="295"/>
      <c r="J37" s="295"/>
      <c r="K37" s="293"/>
    </row>
    <row r="38" ht="15" customHeight="1">
      <c r="B38" s="296"/>
      <c r="C38" s="297"/>
      <c r="D38" s="295"/>
      <c r="E38" s="299" t="s">
        <v>124</v>
      </c>
      <c r="F38" s="295"/>
      <c r="G38" s="295" t="s">
        <v>899</v>
      </c>
      <c r="H38" s="295"/>
      <c r="I38" s="295"/>
      <c r="J38" s="295"/>
      <c r="K38" s="293"/>
    </row>
    <row r="39" ht="15" customHeight="1">
      <c r="B39" s="296"/>
      <c r="C39" s="297"/>
      <c r="D39" s="295"/>
      <c r="E39" s="299" t="s">
        <v>125</v>
      </c>
      <c r="F39" s="295"/>
      <c r="G39" s="295" t="s">
        <v>900</v>
      </c>
      <c r="H39" s="295"/>
      <c r="I39" s="295"/>
      <c r="J39" s="295"/>
      <c r="K39" s="293"/>
    </row>
    <row r="40" ht="15" customHeight="1">
      <c r="B40" s="296"/>
      <c r="C40" s="297"/>
      <c r="D40" s="295"/>
      <c r="E40" s="299" t="s">
        <v>901</v>
      </c>
      <c r="F40" s="295"/>
      <c r="G40" s="295" t="s">
        <v>902</v>
      </c>
      <c r="H40" s="295"/>
      <c r="I40" s="295"/>
      <c r="J40" s="295"/>
      <c r="K40" s="293"/>
    </row>
    <row r="41" ht="15" customHeight="1">
      <c r="B41" s="296"/>
      <c r="C41" s="297"/>
      <c r="D41" s="295"/>
      <c r="E41" s="299"/>
      <c r="F41" s="295"/>
      <c r="G41" s="295" t="s">
        <v>903</v>
      </c>
      <c r="H41" s="295"/>
      <c r="I41" s="295"/>
      <c r="J41" s="295"/>
      <c r="K41" s="293"/>
    </row>
    <row r="42" ht="15" customHeight="1">
      <c r="B42" s="296"/>
      <c r="C42" s="297"/>
      <c r="D42" s="295"/>
      <c r="E42" s="299" t="s">
        <v>904</v>
      </c>
      <c r="F42" s="295"/>
      <c r="G42" s="295" t="s">
        <v>905</v>
      </c>
      <c r="H42" s="295"/>
      <c r="I42" s="295"/>
      <c r="J42" s="295"/>
      <c r="K42" s="293"/>
    </row>
    <row r="43" ht="15" customHeight="1">
      <c r="B43" s="296"/>
      <c r="C43" s="297"/>
      <c r="D43" s="295"/>
      <c r="E43" s="299" t="s">
        <v>127</v>
      </c>
      <c r="F43" s="295"/>
      <c r="G43" s="295" t="s">
        <v>906</v>
      </c>
      <c r="H43" s="295"/>
      <c r="I43" s="295"/>
      <c r="J43" s="295"/>
      <c r="K43" s="293"/>
    </row>
    <row r="44" ht="12.75" customHeight="1">
      <c r="B44" s="296"/>
      <c r="C44" s="297"/>
      <c r="D44" s="295"/>
      <c r="E44" s="295"/>
      <c r="F44" s="295"/>
      <c r="G44" s="295"/>
      <c r="H44" s="295"/>
      <c r="I44" s="295"/>
      <c r="J44" s="295"/>
      <c r="K44" s="293"/>
    </row>
    <row r="45" ht="15" customHeight="1">
      <c r="B45" s="296"/>
      <c r="C45" s="297"/>
      <c r="D45" s="295" t="s">
        <v>907</v>
      </c>
      <c r="E45" s="295"/>
      <c r="F45" s="295"/>
      <c r="G45" s="295"/>
      <c r="H45" s="295"/>
      <c r="I45" s="295"/>
      <c r="J45" s="295"/>
      <c r="K45" s="293"/>
    </row>
    <row r="46" ht="15" customHeight="1">
      <c r="B46" s="296"/>
      <c r="C46" s="297"/>
      <c r="D46" s="297"/>
      <c r="E46" s="295" t="s">
        <v>908</v>
      </c>
      <c r="F46" s="295"/>
      <c r="G46" s="295"/>
      <c r="H46" s="295"/>
      <c r="I46" s="295"/>
      <c r="J46" s="295"/>
      <c r="K46" s="293"/>
    </row>
    <row r="47" ht="15" customHeight="1">
      <c r="B47" s="296"/>
      <c r="C47" s="297"/>
      <c r="D47" s="297"/>
      <c r="E47" s="295" t="s">
        <v>909</v>
      </c>
      <c r="F47" s="295"/>
      <c r="G47" s="295"/>
      <c r="H47" s="295"/>
      <c r="I47" s="295"/>
      <c r="J47" s="295"/>
      <c r="K47" s="293"/>
    </row>
    <row r="48" ht="15" customHeight="1">
      <c r="B48" s="296"/>
      <c r="C48" s="297"/>
      <c r="D48" s="297"/>
      <c r="E48" s="295" t="s">
        <v>910</v>
      </c>
      <c r="F48" s="295"/>
      <c r="G48" s="295"/>
      <c r="H48" s="295"/>
      <c r="I48" s="295"/>
      <c r="J48" s="295"/>
      <c r="K48" s="293"/>
    </row>
    <row r="49" ht="15" customHeight="1">
      <c r="B49" s="296"/>
      <c r="C49" s="297"/>
      <c r="D49" s="295" t="s">
        <v>911</v>
      </c>
      <c r="E49" s="295"/>
      <c r="F49" s="295"/>
      <c r="G49" s="295"/>
      <c r="H49" s="295"/>
      <c r="I49" s="295"/>
      <c r="J49" s="295"/>
      <c r="K49" s="293"/>
    </row>
    <row r="50" ht="25.5" customHeight="1">
      <c r="B50" s="291"/>
      <c r="C50" s="292" t="s">
        <v>912</v>
      </c>
      <c r="D50" s="292"/>
      <c r="E50" s="292"/>
      <c r="F50" s="292"/>
      <c r="G50" s="292"/>
      <c r="H50" s="292"/>
      <c r="I50" s="292"/>
      <c r="J50" s="292"/>
      <c r="K50" s="293"/>
    </row>
    <row r="51" ht="5.25" customHeight="1">
      <c r="B51" s="291"/>
      <c r="C51" s="294"/>
      <c r="D51" s="294"/>
      <c r="E51" s="294"/>
      <c r="F51" s="294"/>
      <c r="G51" s="294"/>
      <c r="H51" s="294"/>
      <c r="I51" s="294"/>
      <c r="J51" s="294"/>
      <c r="K51" s="293"/>
    </row>
    <row r="52" ht="15" customHeight="1">
      <c r="B52" s="291"/>
      <c r="C52" s="295" t="s">
        <v>913</v>
      </c>
      <c r="D52" s="295"/>
      <c r="E52" s="295"/>
      <c r="F52" s="295"/>
      <c r="G52" s="295"/>
      <c r="H52" s="295"/>
      <c r="I52" s="295"/>
      <c r="J52" s="295"/>
      <c r="K52" s="293"/>
    </row>
    <row r="53" ht="15" customHeight="1">
      <c r="B53" s="291"/>
      <c r="C53" s="295" t="s">
        <v>914</v>
      </c>
      <c r="D53" s="295"/>
      <c r="E53" s="295"/>
      <c r="F53" s="295"/>
      <c r="G53" s="295"/>
      <c r="H53" s="295"/>
      <c r="I53" s="295"/>
      <c r="J53" s="295"/>
      <c r="K53" s="293"/>
    </row>
    <row r="54" ht="12.75" customHeight="1">
      <c r="B54" s="291"/>
      <c r="C54" s="295"/>
      <c r="D54" s="295"/>
      <c r="E54" s="295"/>
      <c r="F54" s="295"/>
      <c r="G54" s="295"/>
      <c r="H54" s="295"/>
      <c r="I54" s="295"/>
      <c r="J54" s="295"/>
      <c r="K54" s="293"/>
    </row>
    <row r="55" ht="15" customHeight="1">
      <c r="B55" s="291"/>
      <c r="C55" s="295" t="s">
        <v>915</v>
      </c>
      <c r="D55" s="295"/>
      <c r="E55" s="295"/>
      <c r="F55" s="295"/>
      <c r="G55" s="295"/>
      <c r="H55" s="295"/>
      <c r="I55" s="295"/>
      <c r="J55" s="295"/>
      <c r="K55" s="293"/>
    </row>
    <row r="56" ht="15" customHeight="1">
      <c r="B56" s="291"/>
      <c r="C56" s="297"/>
      <c r="D56" s="295" t="s">
        <v>916</v>
      </c>
      <c r="E56" s="295"/>
      <c r="F56" s="295"/>
      <c r="G56" s="295"/>
      <c r="H56" s="295"/>
      <c r="I56" s="295"/>
      <c r="J56" s="295"/>
      <c r="K56" s="293"/>
    </row>
    <row r="57" ht="15" customHeight="1">
      <c r="B57" s="291"/>
      <c r="C57" s="297"/>
      <c r="D57" s="295" t="s">
        <v>917</v>
      </c>
      <c r="E57" s="295"/>
      <c r="F57" s="295"/>
      <c r="G57" s="295"/>
      <c r="H57" s="295"/>
      <c r="I57" s="295"/>
      <c r="J57" s="295"/>
      <c r="K57" s="293"/>
    </row>
    <row r="58" ht="15" customHeight="1">
      <c r="B58" s="291"/>
      <c r="C58" s="297"/>
      <c r="D58" s="295" t="s">
        <v>918</v>
      </c>
      <c r="E58" s="295"/>
      <c r="F58" s="295"/>
      <c r="G58" s="295"/>
      <c r="H58" s="295"/>
      <c r="I58" s="295"/>
      <c r="J58" s="295"/>
      <c r="K58" s="293"/>
    </row>
    <row r="59" ht="15" customHeight="1">
      <c r="B59" s="291"/>
      <c r="C59" s="297"/>
      <c r="D59" s="295" t="s">
        <v>919</v>
      </c>
      <c r="E59" s="295"/>
      <c r="F59" s="295"/>
      <c r="G59" s="295"/>
      <c r="H59" s="295"/>
      <c r="I59" s="295"/>
      <c r="J59" s="295"/>
      <c r="K59" s="293"/>
    </row>
    <row r="60" ht="15" customHeight="1">
      <c r="B60" s="291"/>
      <c r="C60" s="297"/>
      <c r="D60" s="300" t="s">
        <v>920</v>
      </c>
      <c r="E60" s="300"/>
      <c r="F60" s="300"/>
      <c r="G60" s="300"/>
      <c r="H60" s="300"/>
      <c r="I60" s="300"/>
      <c r="J60" s="300"/>
      <c r="K60" s="293"/>
    </row>
    <row r="61" ht="15" customHeight="1">
      <c r="B61" s="291"/>
      <c r="C61" s="297"/>
      <c r="D61" s="295" t="s">
        <v>921</v>
      </c>
      <c r="E61" s="295"/>
      <c r="F61" s="295"/>
      <c r="G61" s="295"/>
      <c r="H61" s="295"/>
      <c r="I61" s="295"/>
      <c r="J61" s="295"/>
      <c r="K61" s="293"/>
    </row>
    <row r="62" ht="12.75" customHeight="1">
      <c r="B62" s="291"/>
      <c r="C62" s="297"/>
      <c r="D62" s="297"/>
      <c r="E62" s="301"/>
      <c r="F62" s="297"/>
      <c r="G62" s="297"/>
      <c r="H62" s="297"/>
      <c r="I62" s="297"/>
      <c r="J62" s="297"/>
      <c r="K62" s="293"/>
    </row>
    <row r="63" ht="15" customHeight="1">
      <c r="B63" s="291"/>
      <c r="C63" s="297"/>
      <c r="D63" s="295" t="s">
        <v>922</v>
      </c>
      <c r="E63" s="295"/>
      <c r="F63" s="295"/>
      <c r="G63" s="295"/>
      <c r="H63" s="295"/>
      <c r="I63" s="295"/>
      <c r="J63" s="295"/>
      <c r="K63" s="293"/>
    </row>
    <row r="64" ht="15" customHeight="1">
      <c r="B64" s="291"/>
      <c r="C64" s="297"/>
      <c r="D64" s="300" t="s">
        <v>923</v>
      </c>
      <c r="E64" s="300"/>
      <c r="F64" s="300"/>
      <c r="G64" s="300"/>
      <c r="H64" s="300"/>
      <c r="I64" s="300"/>
      <c r="J64" s="300"/>
      <c r="K64" s="293"/>
    </row>
    <row r="65" ht="15" customHeight="1">
      <c r="B65" s="291"/>
      <c r="C65" s="297"/>
      <c r="D65" s="295" t="s">
        <v>924</v>
      </c>
      <c r="E65" s="295"/>
      <c r="F65" s="295"/>
      <c r="G65" s="295"/>
      <c r="H65" s="295"/>
      <c r="I65" s="295"/>
      <c r="J65" s="295"/>
      <c r="K65" s="293"/>
    </row>
    <row r="66" ht="15" customHeight="1">
      <c r="B66" s="291"/>
      <c r="C66" s="297"/>
      <c r="D66" s="295" t="s">
        <v>925</v>
      </c>
      <c r="E66" s="295"/>
      <c r="F66" s="295"/>
      <c r="G66" s="295"/>
      <c r="H66" s="295"/>
      <c r="I66" s="295"/>
      <c r="J66" s="295"/>
      <c r="K66" s="293"/>
    </row>
    <row r="67" ht="15" customHeight="1">
      <c r="B67" s="291"/>
      <c r="C67" s="297"/>
      <c r="D67" s="295" t="s">
        <v>926</v>
      </c>
      <c r="E67" s="295"/>
      <c r="F67" s="295"/>
      <c r="G67" s="295"/>
      <c r="H67" s="295"/>
      <c r="I67" s="295"/>
      <c r="J67" s="295"/>
      <c r="K67" s="293"/>
    </row>
    <row r="68" ht="15" customHeight="1">
      <c r="B68" s="291"/>
      <c r="C68" s="297"/>
      <c r="D68" s="295" t="s">
        <v>927</v>
      </c>
      <c r="E68" s="295"/>
      <c r="F68" s="295"/>
      <c r="G68" s="295"/>
      <c r="H68" s="295"/>
      <c r="I68" s="295"/>
      <c r="J68" s="295"/>
      <c r="K68" s="293"/>
    </row>
    <row r="69" ht="12.75" customHeight="1">
      <c r="B69" s="302"/>
      <c r="C69" s="303"/>
      <c r="D69" s="303"/>
      <c r="E69" s="303"/>
      <c r="F69" s="303"/>
      <c r="G69" s="303"/>
      <c r="H69" s="303"/>
      <c r="I69" s="303"/>
      <c r="J69" s="303"/>
      <c r="K69" s="304"/>
    </row>
    <row r="70" ht="18.75" customHeight="1">
      <c r="B70" s="305"/>
      <c r="C70" s="305"/>
      <c r="D70" s="305"/>
      <c r="E70" s="305"/>
      <c r="F70" s="305"/>
      <c r="G70" s="305"/>
      <c r="H70" s="305"/>
      <c r="I70" s="305"/>
      <c r="J70" s="305"/>
      <c r="K70" s="306"/>
    </row>
    <row r="71" ht="18.75" customHeight="1">
      <c r="B71" s="306"/>
      <c r="C71" s="306"/>
      <c r="D71" s="306"/>
      <c r="E71" s="306"/>
      <c r="F71" s="306"/>
      <c r="G71" s="306"/>
      <c r="H71" s="306"/>
      <c r="I71" s="306"/>
      <c r="J71" s="306"/>
      <c r="K71" s="306"/>
    </row>
    <row r="72" ht="7.5" customHeight="1">
      <c r="B72" s="307"/>
      <c r="C72" s="308"/>
      <c r="D72" s="308"/>
      <c r="E72" s="308"/>
      <c r="F72" s="308"/>
      <c r="G72" s="308"/>
      <c r="H72" s="308"/>
      <c r="I72" s="308"/>
      <c r="J72" s="308"/>
      <c r="K72" s="309"/>
    </row>
    <row r="73" ht="45" customHeight="1">
      <c r="B73" s="310"/>
      <c r="C73" s="311" t="s">
        <v>95</v>
      </c>
      <c r="D73" s="311"/>
      <c r="E73" s="311"/>
      <c r="F73" s="311"/>
      <c r="G73" s="311"/>
      <c r="H73" s="311"/>
      <c r="I73" s="311"/>
      <c r="J73" s="311"/>
      <c r="K73" s="312"/>
    </row>
    <row r="74" ht="17.25" customHeight="1">
      <c r="B74" s="310"/>
      <c r="C74" s="313" t="s">
        <v>928</v>
      </c>
      <c r="D74" s="313"/>
      <c r="E74" s="313"/>
      <c r="F74" s="313" t="s">
        <v>929</v>
      </c>
      <c r="G74" s="314"/>
      <c r="H74" s="313" t="s">
        <v>123</v>
      </c>
      <c r="I74" s="313" t="s">
        <v>57</v>
      </c>
      <c r="J74" s="313" t="s">
        <v>930</v>
      </c>
      <c r="K74" s="312"/>
    </row>
    <row r="75" ht="17.25" customHeight="1">
      <c r="B75" s="310"/>
      <c r="C75" s="315" t="s">
        <v>931</v>
      </c>
      <c r="D75" s="315"/>
      <c r="E75" s="315"/>
      <c r="F75" s="316" t="s">
        <v>932</v>
      </c>
      <c r="G75" s="317"/>
      <c r="H75" s="315"/>
      <c r="I75" s="315"/>
      <c r="J75" s="315" t="s">
        <v>933</v>
      </c>
      <c r="K75" s="312"/>
    </row>
    <row r="76" ht="5.25" customHeight="1">
      <c r="B76" s="310"/>
      <c r="C76" s="318"/>
      <c r="D76" s="318"/>
      <c r="E76" s="318"/>
      <c r="F76" s="318"/>
      <c r="G76" s="319"/>
      <c r="H76" s="318"/>
      <c r="I76" s="318"/>
      <c r="J76" s="318"/>
      <c r="K76" s="312"/>
    </row>
    <row r="77" ht="15" customHeight="1">
      <c r="B77" s="310"/>
      <c r="C77" s="299" t="s">
        <v>53</v>
      </c>
      <c r="D77" s="318"/>
      <c r="E77" s="318"/>
      <c r="F77" s="320" t="s">
        <v>934</v>
      </c>
      <c r="G77" s="319"/>
      <c r="H77" s="299" t="s">
        <v>935</v>
      </c>
      <c r="I77" s="299" t="s">
        <v>936</v>
      </c>
      <c r="J77" s="299">
        <v>20</v>
      </c>
      <c r="K77" s="312"/>
    </row>
    <row r="78" ht="15" customHeight="1">
      <c r="B78" s="310"/>
      <c r="C78" s="299" t="s">
        <v>937</v>
      </c>
      <c r="D78" s="299"/>
      <c r="E78" s="299"/>
      <c r="F78" s="320" t="s">
        <v>934</v>
      </c>
      <c r="G78" s="319"/>
      <c r="H78" s="299" t="s">
        <v>938</v>
      </c>
      <c r="I78" s="299" t="s">
        <v>936</v>
      </c>
      <c r="J78" s="299">
        <v>120</v>
      </c>
      <c r="K78" s="312"/>
    </row>
    <row r="79" ht="15" customHeight="1">
      <c r="B79" s="321"/>
      <c r="C79" s="299" t="s">
        <v>939</v>
      </c>
      <c r="D79" s="299"/>
      <c r="E79" s="299"/>
      <c r="F79" s="320" t="s">
        <v>940</v>
      </c>
      <c r="G79" s="319"/>
      <c r="H79" s="299" t="s">
        <v>941</v>
      </c>
      <c r="I79" s="299" t="s">
        <v>936</v>
      </c>
      <c r="J79" s="299">
        <v>50</v>
      </c>
      <c r="K79" s="312"/>
    </row>
    <row r="80" ht="15" customHeight="1">
      <c r="B80" s="321"/>
      <c r="C80" s="299" t="s">
        <v>942</v>
      </c>
      <c r="D80" s="299"/>
      <c r="E80" s="299"/>
      <c r="F80" s="320" t="s">
        <v>934</v>
      </c>
      <c r="G80" s="319"/>
      <c r="H80" s="299" t="s">
        <v>943</v>
      </c>
      <c r="I80" s="299" t="s">
        <v>944</v>
      </c>
      <c r="J80" s="299"/>
      <c r="K80" s="312"/>
    </row>
    <row r="81" ht="15" customHeight="1">
      <c r="B81" s="321"/>
      <c r="C81" s="322" t="s">
        <v>945</v>
      </c>
      <c r="D81" s="322"/>
      <c r="E81" s="322"/>
      <c r="F81" s="323" t="s">
        <v>940</v>
      </c>
      <c r="G81" s="322"/>
      <c r="H81" s="322" t="s">
        <v>946</v>
      </c>
      <c r="I81" s="322" t="s">
        <v>936</v>
      </c>
      <c r="J81" s="322">
        <v>15</v>
      </c>
      <c r="K81" s="312"/>
    </row>
    <row r="82" ht="15" customHeight="1">
      <c r="B82" s="321"/>
      <c r="C82" s="322" t="s">
        <v>947</v>
      </c>
      <c r="D82" s="322"/>
      <c r="E82" s="322"/>
      <c r="F82" s="323" t="s">
        <v>940</v>
      </c>
      <c r="G82" s="322"/>
      <c r="H82" s="322" t="s">
        <v>948</v>
      </c>
      <c r="I82" s="322" t="s">
        <v>936</v>
      </c>
      <c r="J82" s="322">
        <v>15</v>
      </c>
      <c r="K82" s="312"/>
    </row>
    <row r="83" ht="15" customHeight="1">
      <c r="B83" s="321"/>
      <c r="C83" s="322" t="s">
        <v>949</v>
      </c>
      <c r="D83" s="322"/>
      <c r="E83" s="322"/>
      <c r="F83" s="323" t="s">
        <v>940</v>
      </c>
      <c r="G83" s="322"/>
      <c r="H83" s="322" t="s">
        <v>950</v>
      </c>
      <c r="I83" s="322" t="s">
        <v>936</v>
      </c>
      <c r="J83" s="322">
        <v>20</v>
      </c>
      <c r="K83" s="312"/>
    </row>
    <row r="84" ht="15" customHeight="1">
      <c r="B84" s="321"/>
      <c r="C84" s="322" t="s">
        <v>951</v>
      </c>
      <c r="D84" s="322"/>
      <c r="E84" s="322"/>
      <c r="F84" s="323" t="s">
        <v>940</v>
      </c>
      <c r="G84" s="322"/>
      <c r="H84" s="322" t="s">
        <v>952</v>
      </c>
      <c r="I84" s="322" t="s">
        <v>936</v>
      </c>
      <c r="J84" s="322">
        <v>20</v>
      </c>
      <c r="K84" s="312"/>
    </row>
    <row r="85" ht="15" customHeight="1">
      <c r="B85" s="321"/>
      <c r="C85" s="299" t="s">
        <v>953</v>
      </c>
      <c r="D85" s="299"/>
      <c r="E85" s="299"/>
      <c r="F85" s="320" t="s">
        <v>940</v>
      </c>
      <c r="G85" s="319"/>
      <c r="H85" s="299" t="s">
        <v>954</v>
      </c>
      <c r="I85" s="299" t="s">
        <v>936</v>
      </c>
      <c r="J85" s="299">
        <v>50</v>
      </c>
      <c r="K85" s="312"/>
    </row>
    <row r="86" ht="15" customHeight="1">
      <c r="B86" s="321"/>
      <c r="C86" s="299" t="s">
        <v>955</v>
      </c>
      <c r="D86" s="299"/>
      <c r="E86" s="299"/>
      <c r="F86" s="320" t="s">
        <v>940</v>
      </c>
      <c r="G86" s="319"/>
      <c r="H86" s="299" t="s">
        <v>956</v>
      </c>
      <c r="I86" s="299" t="s">
        <v>936</v>
      </c>
      <c r="J86" s="299">
        <v>20</v>
      </c>
      <c r="K86" s="312"/>
    </row>
    <row r="87" ht="15" customHeight="1">
      <c r="B87" s="321"/>
      <c r="C87" s="299" t="s">
        <v>957</v>
      </c>
      <c r="D87" s="299"/>
      <c r="E87" s="299"/>
      <c r="F87" s="320" t="s">
        <v>940</v>
      </c>
      <c r="G87" s="319"/>
      <c r="H87" s="299" t="s">
        <v>958</v>
      </c>
      <c r="I87" s="299" t="s">
        <v>936</v>
      </c>
      <c r="J87" s="299">
        <v>20</v>
      </c>
      <c r="K87" s="312"/>
    </row>
    <row r="88" ht="15" customHeight="1">
      <c r="B88" s="321"/>
      <c r="C88" s="299" t="s">
        <v>959</v>
      </c>
      <c r="D88" s="299"/>
      <c r="E88" s="299"/>
      <c r="F88" s="320" t="s">
        <v>940</v>
      </c>
      <c r="G88" s="319"/>
      <c r="H88" s="299" t="s">
        <v>960</v>
      </c>
      <c r="I88" s="299" t="s">
        <v>936</v>
      </c>
      <c r="J88" s="299">
        <v>50</v>
      </c>
      <c r="K88" s="312"/>
    </row>
    <row r="89" ht="15" customHeight="1">
      <c r="B89" s="321"/>
      <c r="C89" s="299" t="s">
        <v>961</v>
      </c>
      <c r="D89" s="299"/>
      <c r="E89" s="299"/>
      <c r="F89" s="320" t="s">
        <v>940</v>
      </c>
      <c r="G89" s="319"/>
      <c r="H89" s="299" t="s">
        <v>961</v>
      </c>
      <c r="I89" s="299" t="s">
        <v>936</v>
      </c>
      <c r="J89" s="299">
        <v>50</v>
      </c>
      <c r="K89" s="312"/>
    </row>
    <row r="90" ht="15" customHeight="1">
      <c r="B90" s="321"/>
      <c r="C90" s="299" t="s">
        <v>128</v>
      </c>
      <c r="D90" s="299"/>
      <c r="E90" s="299"/>
      <c r="F90" s="320" t="s">
        <v>940</v>
      </c>
      <c r="G90" s="319"/>
      <c r="H90" s="299" t="s">
        <v>962</v>
      </c>
      <c r="I90" s="299" t="s">
        <v>936</v>
      </c>
      <c r="J90" s="299">
        <v>255</v>
      </c>
      <c r="K90" s="312"/>
    </row>
    <row r="91" ht="15" customHeight="1">
      <c r="B91" s="321"/>
      <c r="C91" s="299" t="s">
        <v>963</v>
      </c>
      <c r="D91" s="299"/>
      <c r="E91" s="299"/>
      <c r="F91" s="320" t="s">
        <v>934</v>
      </c>
      <c r="G91" s="319"/>
      <c r="H91" s="299" t="s">
        <v>964</v>
      </c>
      <c r="I91" s="299" t="s">
        <v>965</v>
      </c>
      <c r="J91" s="299"/>
      <c r="K91" s="312"/>
    </row>
    <row r="92" ht="15" customHeight="1">
      <c r="B92" s="321"/>
      <c r="C92" s="299" t="s">
        <v>966</v>
      </c>
      <c r="D92" s="299"/>
      <c r="E92" s="299"/>
      <c r="F92" s="320" t="s">
        <v>934</v>
      </c>
      <c r="G92" s="319"/>
      <c r="H92" s="299" t="s">
        <v>967</v>
      </c>
      <c r="I92" s="299" t="s">
        <v>968</v>
      </c>
      <c r="J92" s="299"/>
      <c r="K92" s="312"/>
    </row>
    <row r="93" ht="15" customHeight="1">
      <c r="B93" s="321"/>
      <c r="C93" s="299" t="s">
        <v>969</v>
      </c>
      <c r="D93" s="299"/>
      <c r="E93" s="299"/>
      <c r="F93" s="320" t="s">
        <v>934</v>
      </c>
      <c r="G93" s="319"/>
      <c r="H93" s="299" t="s">
        <v>969</v>
      </c>
      <c r="I93" s="299" t="s">
        <v>968</v>
      </c>
      <c r="J93" s="299"/>
      <c r="K93" s="312"/>
    </row>
    <row r="94" ht="15" customHeight="1">
      <c r="B94" s="321"/>
      <c r="C94" s="299" t="s">
        <v>38</v>
      </c>
      <c r="D94" s="299"/>
      <c r="E94" s="299"/>
      <c r="F94" s="320" t="s">
        <v>934</v>
      </c>
      <c r="G94" s="319"/>
      <c r="H94" s="299" t="s">
        <v>970</v>
      </c>
      <c r="I94" s="299" t="s">
        <v>968</v>
      </c>
      <c r="J94" s="299"/>
      <c r="K94" s="312"/>
    </row>
    <row r="95" ht="15" customHeight="1">
      <c r="B95" s="321"/>
      <c r="C95" s="299" t="s">
        <v>48</v>
      </c>
      <c r="D95" s="299"/>
      <c r="E95" s="299"/>
      <c r="F95" s="320" t="s">
        <v>934</v>
      </c>
      <c r="G95" s="319"/>
      <c r="H95" s="299" t="s">
        <v>971</v>
      </c>
      <c r="I95" s="299" t="s">
        <v>968</v>
      </c>
      <c r="J95" s="299"/>
      <c r="K95" s="312"/>
    </row>
    <row r="96" ht="15" customHeight="1">
      <c r="B96" s="324"/>
      <c r="C96" s="325"/>
      <c r="D96" s="325"/>
      <c r="E96" s="325"/>
      <c r="F96" s="325"/>
      <c r="G96" s="325"/>
      <c r="H96" s="325"/>
      <c r="I96" s="325"/>
      <c r="J96" s="325"/>
      <c r="K96" s="326"/>
    </row>
    <row r="97" ht="18.75" customHeight="1">
      <c r="B97" s="327"/>
      <c r="C97" s="328"/>
      <c r="D97" s="328"/>
      <c r="E97" s="328"/>
      <c r="F97" s="328"/>
      <c r="G97" s="328"/>
      <c r="H97" s="328"/>
      <c r="I97" s="328"/>
      <c r="J97" s="328"/>
      <c r="K97" s="327"/>
    </row>
    <row r="98" ht="18.75" customHeight="1">
      <c r="B98" s="306"/>
      <c r="C98" s="306"/>
      <c r="D98" s="306"/>
      <c r="E98" s="306"/>
      <c r="F98" s="306"/>
      <c r="G98" s="306"/>
      <c r="H98" s="306"/>
      <c r="I98" s="306"/>
      <c r="J98" s="306"/>
      <c r="K98" s="306"/>
    </row>
    <row r="99" ht="7.5" customHeight="1">
      <c r="B99" s="307"/>
      <c r="C99" s="308"/>
      <c r="D99" s="308"/>
      <c r="E99" s="308"/>
      <c r="F99" s="308"/>
      <c r="G99" s="308"/>
      <c r="H99" s="308"/>
      <c r="I99" s="308"/>
      <c r="J99" s="308"/>
      <c r="K99" s="309"/>
    </row>
    <row r="100" ht="45" customHeight="1">
      <c r="B100" s="310"/>
      <c r="C100" s="311" t="s">
        <v>972</v>
      </c>
      <c r="D100" s="311"/>
      <c r="E100" s="311"/>
      <c r="F100" s="311"/>
      <c r="G100" s="311"/>
      <c r="H100" s="311"/>
      <c r="I100" s="311"/>
      <c r="J100" s="311"/>
      <c r="K100" s="312"/>
    </row>
    <row r="101" ht="17.25" customHeight="1">
      <c r="B101" s="310"/>
      <c r="C101" s="313" t="s">
        <v>928</v>
      </c>
      <c r="D101" s="313"/>
      <c r="E101" s="313"/>
      <c r="F101" s="313" t="s">
        <v>929</v>
      </c>
      <c r="G101" s="314"/>
      <c r="H101" s="313" t="s">
        <v>123</v>
      </c>
      <c r="I101" s="313" t="s">
        <v>57</v>
      </c>
      <c r="J101" s="313" t="s">
        <v>930</v>
      </c>
      <c r="K101" s="312"/>
    </row>
    <row r="102" ht="17.25" customHeight="1">
      <c r="B102" s="310"/>
      <c r="C102" s="315" t="s">
        <v>931</v>
      </c>
      <c r="D102" s="315"/>
      <c r="E102" s="315"/>
      <c r="F102" s="316" t="s">
        <v>932</v>
      </c>
      <c r="G102" s="317"/>
      <c r="H102" s="315"/>
      <c r="I102" s="315"/>
      <c r="J102" s="315" t="s">
        <v>933</v>
      </c>
      <c r="K102" s="312"/>
    </row>
    <row r="103" ht="5.25" customHeight="1">
      <c r="B103" s="310"/>
      <c r="C103" s="313"/>
      <c r="D103" s="313"/>
      <c r="E103" s="313"/>
      <c r="F103" s="313"/>
      <c r="G103" s="329"/>
      <c r="H103" s="313"/>
      <c r="I103" s="313"/>
      <c r="J103" s="313"/>
      <c r="K103" s="312"/>
    </row>
    <row r="104" ht="15" customHeight="1">
      <c r="B104" s="310"/>
      <c r="C104" s="299" t="s">
        <v>53</v>
      </c>
      <c r="D104" s="318"/>
      <c r="E104" s="318"/>
      <c r="F104" s="320" t="s">
        <v>934</v>
      </c>
      <c r="G104" s="329"/>
      <c r="H104" s="299" t="s">
        <v>973</v>
      </c>
      <c r="I104" s="299" t="s">
        <v>936</v>
      </c>
      <c r="J104" s="299">
        <v>20</v>
      </c>
      <c r="K104" s="312"/>
    </row>
    <row r="105" ht="15" customHeight="1">
      <c r="B105" s="310"/>
      <c r="C105" s="299" t="s">
        <v>937</v>
      </c>
      <c r="D105" s="299"/>
      <c r="E105" s="299"/>
      <c r="F105" s="320" t="s">
        <v>934</v>
      </c>
      <c r="G105" s="299"/>
      <c r="H105" s="299" t="s">
        <v>973</v>
      </c>
      <c r="I105" s="299" t="s">
        <v>936</v>
      </c>
      <c r="J105" s="299">
        <v>120</v>
      </c>
      <c r="K105" s="312"/>
    </row>
    <row r="106" ht="15" customHeight="1">
      <c r="B106" s="321"/>
      <c r="C106" s="299" t="s">
        <v>939</v>
      </c>
      <c r="D106" s="299"/>
      <c r="E106" s="299"/>
      <c r="F106" s="320" t="s">
        <v>940</v>
      </c>
      <c r="G106" s="299"/>
      <c r="H106" s="299" t="s">
        <v>973</v>
      </c>
      <c r="I106" s="299" t="s">
        <v>936</v>
      </c>
      <c r="J106" s="299">
        <v>50</v>
      </c>
      <c r="K106" s="312"/>
    </row>
    <row r="107" ht="15" customHeight="1">
      <c r="B107" s="321"/>
      <c r="C107" s="299" t="s">
        <v>942</v>
      </c>
      <c r="D107" s="299"/>
      <c r="E107" s="299"/>
      <c r="F107" s="320" t="s">
        <v>934</v>
      </c>
      <c r="G107" s="299"/>
      <c r="H107" s="299" t="s">
        <v>973</v>
      </c>
      <c r="I107" s="299" t="s">
        <v>944</v>
      </c>
      <c r="J107" s="299"/>
      <c r="K107" s="312"/>
    </row>
    <row r="108" ht="15" customHeight="1">
      <c r="B108" s="321"/>
      <c r="C108" s="299" t="s">
        <v>953</v>
      </c>
      <c r="D108" s="299"/>
      <c r="E108" s="299"/>
      <c r="F108" s="320" t="s">
        <v>940</v>
      </c>
      <c r="G108" s="299"/>
      <c r="H108" s="299" t="s">
        <v>973</v>
      </c>
      <c r="I108" s="299" t="s">
        <v>936</v>
      </c>
      <c r="J108" s="299">
        <v>50</v>
      </c>
      <c r="K108" s="312"/>
    </row>
    <row r="109" ht="15" customHeight="1">
      <c r="B109" s="321"/>
      <c r="C109" s="299" t="s">
        <v>961</v>
      </c>
      <c r="D109" s="299"/>
      <c r="E109" s="299"/>
      <c r="F109" s="320" t="s">
        <v>940</v>
      </c>
      <c r="G109" s="299"/>
      <c r="H109" s="299" t="s">
        <v>973</v>
      </c>
      <c r="I109" s="299" t="s">
        <v>936</v>
      </c>
      <c r="J109" s="299">
        <v>50</v>
      </c>
      <c r="K109" s="312"/>
    </row>
    <row r="110" ht="15" customHeight="1">
      <c r="B110" s="321"/>
      <c r="C110" s="299" t="s">
        <v>959</v>
      </c>
      <c r="D110" s="299"/>
      <c r="E110" s="299"/>
      <c r="F110" s="320" t="s">
        <v>940</v>
      </c>
      <c r="G110" s="299"/>
      <c r="H110" s="299" t="s">
        <v>973</v>
      </c>
      <c r="I110" s="299" t="s">
        <v>936</v>
      </c>
      <c r="J110" s="299">
        <v>50</v>
      </c>
      <c r="K110" s="312"/>
    </row>
    <row r="111" ht="15" customHeight="1">
      <c r="B111" s="321"/>
      <c r="C111" s="299" t="s">
        <v>53</v>
      </c>
      <c r="D111" s="299"/>
      <c r="E111" s="299"/>
      <c r="F111" s="320" t="s">
        <v>934</v>
      </c>
      <c r="G111" s="299"/>
      <c r="H111" s="299" t="s">
        <v>974</v>
      </c>
      <c r="I111" s="299" t="s">
        <v>936</v>
      </c>
      <c r="J111" s="299">
        <v>20</v>
      </c>
      <c r="K111" s="312"/>
    </row>
    <row r="112" ht="15" customHeight="1">
      <c r="B112" s="321"/>
      <c r="C112" s="299" t="s">
        <v>975</v>
      </c>
      <c r="D112" s="299"/>
      <c r="E112" s="299"/>
      <c r="F112" s="320" t="s">
        <v>934</v>
      </c>
      <c r="G112" s="299"/>
      <c r="H112" s="299" t="s">
        <v>976</v>
      </c>
      <c r="I112" s="299" t="s">
        <v>936</v>
      </c>
      <c r="J112" s="299">
        <v>120</v>
      </c>
      <c r="K112" s="312"/>
    </row>
    <row r="113" ht="15" customHeight="1">
      <c r="B113" s="321"/>
      <c r="C113" s="299" t="s">
        <v>38</v>
      </c>
      <c r="D113" s="299"/>
      <c r="E113" s="299"/>
      <c r="F113" s="320" t="s">
        <v>934</v>
      </c>
      <c r="G113" s="299"/>
      <c r="H113" s="299" t="s">
        <v>977</v>
      </c>
      <c r="I113" s="299" t="s">
        <v>968</v>
      </c>
      <c r="J113" s="299"/>
      <c r="K113" s="312"/>
    </row>
    <row r="114" ht="15" customHeight="1">
      <c r="B114" s="321"/>
      <c r="C114" s="299" t="s">
        <v>48</v>
      </c>
      <c r="D114" s="299"/>
      <c r="E114" s="299"/>
      <c r="F114" s="320" t="s">
        <v>934</v>
      </c>
      <c r="G114" s="299"/>
      <c r="H114" s="299" t="s">
        <v>978</v>
      </c>
      <c r="I114" s="299" t="s">
        <v>968</v>
      </c>
      <c r="J114" s="299"/>
      <c r="K114" s="312"/>
    </row>
    <row r="115" ht="15" customHeight="1">
      <c r="B115" s="321"/>
      <c r="C115" s="299" t="s">
        <v>57</v>
      </c>
      <c r="D115" s="299"/>
      <c r="E115" s="299"/>
      <c r="F115" s="320" t="s">
        <v>934</v>
      </c>
      <c r="G115" s="299"/>
      <c r="H115" s="299" t="s">
        <v>979</v>
      </c>
      <c r="I115" s="299" t="s">
        <v>980</v>
      </c>
      <c r="J115" s="299"/>
      <c r="K115" s="312"/>
    </row>
    <row r="116" ht="15" customHeight="1">
      <c r="B116" s="324"/>
      <c r="C116" s="330"/>
      <c r="D116" s="330"/>
      <c r="E116" s="330"/>
      <c r="F116" s="330"/>
      <c r="G116" s="330"/>
      <c r="H116" s="330"/>
      <c r="I116" s="330"/>
      <c r="J116" s="330"/>
      <c r="K116" s="326"/>
    </row>
    <row r="117" ht="18.75" customHeight="1">
      <c r="B117" s="331"/>
      <c r="C117" s="295"/>
      <c r="D117" s="295"/>
      <c r="E117" s="295"/>
      <c r="F117" s="332"/>
      <c r="G117" s="295"/>
      <c r="H117" s="295"/>
      <c r="I117" s="295"/>
      <c r="J117" s="295"/>
      <c r="K117" s="331"/>
    </row>
    <row r="118" ht="18.75" customHeight="1">
      <c r="B118" s="306"/>
      <c r="C118" s="306"/>
      <c r="D118" s="306"/>
      <c r="E118" s="306"/>
      <c r="F118" s="306"/>
      <c r="G118" s="306"/>
      <c r="H118" s="306"/>
      <c r="I118" s="306"/>
      <c r="J118" s="306"/>
      <c r="K118" s="306"/>
    </row>
    <row r="119" ht="7.5" customHeight="1">
      <c r="B119" s="333"/>
      <c r="C119" s="334"/>
      <c r="D119" s="334"/>
      <c r="E119" s="334"/>
      <c r="F119" s="334"/>
      <c r="G119" s="334"/>
      <c r="H119" s="334"/>
      <c r="I119" s="334"/>
      <c r="J119" s="334"/>
      <c r="K119" s="335"/>
    </row>
    <row r="120" ht="45" customHeight="1">
      <c r="B120" s="336"/>
      <c r="C120" s="289" t="s">
        <v>981</v>
      </c>
      <c r="D120" s="289"/>
      <c r="E120" s="289"/>
      <c r="F120" s="289"/>
      <c r="G120" s="289"/>
      <c r="H120" s="289"/>
      <c r="I120" s="289"/>
      <c r="J120" s="289"/>
      <c r="K120" s="337"/>
    </row>
    <row r="121" ht="17.25" customHeight="1">
      <c r="B121" s="338"/>
      <c r="C121" s="313" t="s">
        <v>928</v>
      </c>
      <c r="D121" s="313"/>
      <c r="E121" s="313"/>
      <c r="F121" s="313" t="s">
        <v>929</v>
      </c>
      <c r="G121" s="314"/>
      <c r="H121" s="313" t="s">
        <v>123</v>
      </c>
      <c r="I121" s="313" t="s">
        <v>57</v>
      </c>
      <c r="J121" s="313" t="s">
        <v>930</v>
      </c>
      <c r="K121" s="339"/>
    </row>
    <row r="122" ht="17.25" customHeight="1">
      <c r="B122" s="338"/>
      <c r="C122" s="315" t="s">
        <v>931</v>
      </c>
      <c r="D122" s="315"/>
      <c r="E122" s="315"/>
      <c r="F122" s="316" t="s">
        <v>932</v>
      </c>
      <c r="G122" s="317"/>
      <c r="H122" s="315"/>
      <c r="I122" s="315"/>
      <c r="J122" s="315" t="s">
        <v>933</v>
      </c>
      <c r="K122" s="339"/>
    </row>
    <row r="123" ht="5.25" customHeight="1">
      <c r="B123" s="340"/>
      <c r="C123" s="318"/>
      <c r="D123" s="318"/>
      <c r="E123" s="318"/>
      <c r="F123" s="318"/>
      <c r="G123" s="299"/>
      <c r="H123" s="318"/>
      <c r="I123" s="318"/>
      <c r="J123" s="318"/>
      <c r="K123" s="341"/>
    </row>
    <row r="124" ht="15" customHeight="1">
      <c r="B124" s="340"/>
      <c r="C124" s="299" t="s">
        <v>937</v>
      </c>
      <c r="D124" s="318"/>
      <c r="E124" s="318"/>
      <c r="F124" s="320" t="s">
        <v>934</v>
      </c>
      <c r="G124" s="299"/>
      <c r="H124" s="299" t="s">
        <v>973</v>
      </c>
      <c r="I124" s="299" t="s">
        <v>936</v>
      </c>
      <c r="J124" s="299">
        <v>120</v>
      </c>
      <c r="K124" s="342"/>
    </row>
    <row r="125" ht="15" customHeight="1">
      <c r="B125" s="340"/>
      <c r="C125" s="299" t="s">
        <v>982</v>
      </c>
      <c r="D125" s="299"/>
      <c r="E125" s="299"/>
      <c r="F125" s="320" t="s">
        <v>934</v>
      </c>
      <c r="G125" s="299"/>
      <c r="H125" s="299" t="s">
        <v>983</v>
      </c>
      <c r="I125" s="299" t="s">
        <v>936</v>
      </c>
      <c r="J125" s="299" t="s">
        <v>984</v>
      </c>
      <c r="K125" s="342"/>
    </row>
    <row r="126" ht="15" customHeight="1">
      <c r="B126" s="340"/>
      <c r="C126" s="299" t="s">
        <v>883</v>
      </c>
      <c r="D126" s="299"/>
      <c r="E126" s="299"/>
      <c r="F126" s="320" t="s">
        <v>934</v>
      </c>
      <c r="G126" s="299"/>
      <c r="H126" s="299" t="s">
        <v>985</v>
      </c>
      <c r="I126" s="299" t="s">
        <v>936</v>
      </c>
      <c r="J126" s="299" t="s">
        <v>984</v>
      </c>
      <c r="K126" s="342"/>
    </row>
    <row r="127" ht="15" customHeight="1">
      <c r="B127" s="340"/>
      <c r="C127" s="299" t="s">
        <v>945</v>
      </c>
      <c r="D127" s="299"/>
      <c r="E127" s="299"/>
      <c r="F127" s="320" t="s">
        <v>940</v>
      </c>
      <c r="G127" s="299"/>
      <c r="H127" s="299" t="s">
        <v>946</v>
      </c>
      <c r="I127" s="299" t="s">
        <v>936</v>
      </c>
      <c r="J127" s="299">
        <v>15</v>
      </c>
      <c r="K127" s="342"/>
    </row>
    <row r="128" ht="15" customHeight="1">
      <c r="B128" s="340"/>
      <c r="C128" s="322" t="s">
        <v>947</v>
      </c>
      <c r="D128" s="322"/>
      <c r="E128" s="322"/>
      <c r="F128" s="323" t="s">
        <v>940</v>
      </c>
      <c r="G128" s="322"/>
      <c r="H128" s="322" t="s">
        <v>948</v>
      </c>
      <c r="I128" s="322" t="s">
        <v>936</v>
      </c>
      <c r="J128" s="322">
        <v>15</v>
      </c>
      <c r="K128" s="342"/>
    </row>
    <row r="129" ht="15" customHeight="1">
      <c r="B129" s="340"/>
      <c r="C129" s="322" t="s">
        <v>949</v>
      </c>
      <c r="D129" s="322"/>
      <c r="E129" s="322"/>
      <c r="F129" s="323" t="s">
        <v>940</v>
      </c>
      <c r="G129" s="322"/>
      <c r="H129" s="322" t="s">
        <v>950</v>
      </c>
      <c r="I129" s="322" t="s">
        <v>936</v>
      </c>
      <c r="J129" s="322">
        <v>20</v>
      </c>
      <c r="K129" s="342"/>
    </row>
    <row r="130" ht="15" customHeight="1">
      <c r="B130" s="340"/>
      <c r="C130" s="322" t="s">
        <v>951</v>
      </c>
      <c r="D130" s="322"/>
      <c r="E130" s="322"/>
      <c r="F130" s="323" t="s">
        <v>940</v>
      </c>
      <c r="G130" s="322"/>
      <c r="H130" s="322" t="s">
        <v>952</v>
      </c>
      <c r="I130" s="322" t="s">
        <v>936</v>
      </c>
      <c r="J130" s="322">
        <v>20</v>
      </c>
      <c r="K130" s="342"/>
    </row>
    <row r="131" ht="15" customHeight="1">
      <c r="B131" s="340"/>
      <c r="C131" s="299" t="s">
        <v>939</v>
      </c>
      <c r="D131" s="299"/>
      <c r="E131" s="299"/>
      <c r="F131" s="320" t="s">
        <v>940</v>
      </c>
      <c r="G131" s="299"/>
      <c r="H131" s="299" t="s">
        <v>973</v>
      </c>
      <c r="I131" s="299" t="s">
        <v>936</v>
      </c>
      <c r="J131" s="299">
        <v>50</v>
      </c>
      <c r="K131" s="342"/>
    </row>
    <row r="132" ht="15" customHeight="1">
      <c r="B132" s="340"/>
      <c r="C132" s="299" t="s">
        <v>953</v>
      </c>
      <c r="D132" s="299"/>
      <c r="E132" s="299"/>
      <c r="F132" s="320" t="s">
        <v>940</v>
      </c>
      <c r="G132" s="299"/>
      <c r="H132" s="299" t="s">
        <v>973</v>
      </c>
      <c r="I132" s="299" t="s">
        <v>936</v>
      </c>
      <c r="J132" s="299">
        <v>50</v>
      </c>
      <c r="K132" s="342"/>
    </row>
    <row r="133" ht="15" customHeight="1">
      <c r="B133" s="340"/>
      <c r="C133" s="299" t="s">
        <v>959</v>
      </c>
      <c r="D133" s="299"/>
      <c r="E133" s="299"/>
      <c r="F133" s="320" t="s">
        <v>940</v>
      </c>
      <c r="G133" s="299"/>
      <c r="H133" s="299" t="s">
        <v>973</v>
      </c>
      <c r="I133" s="299" t="s">
        <v>936</v>
      </c>
      <c r="J133" s="299">
        <v>50</v>
      </c>
      <c r="K133" s="342"/>
    </row>
    <row r="134" ht="15" customHeight="1">
      <c r="B134" s="340"/>
      <c r="C134" s="299" t="s">
        <v>961</v>
      </c>
      <c r="D134" s="299"/>
      <c r="E134" s="299"/>
      <c r="F134" s="320" t="s">
        <v>940</v>
      </c>
      <c r="G134" s="299"/>
      <c r="H134" s="299" t="s">
        <v>973</v>
      </c>
      <c r="I134" s="299" t="s">
        <v>936</v>
      </c>
      <c r="J134" s="299">
        <v>50</v>
      </c>
      <c r="K134" s="342"/>
    </row>
    <row r="135" ht="15" customHeight="1">
      <c r="B135" s="340"/>
      <c r="C135" s="299" t="s">
        <v>128</v>
      </c>
      <c r="D135" s="299"/>
      <c r="E135" s="299"/>
      <c r="F135" s="320" t="s">
        <v>940</v>
      </c>
      <c r="G135" s="299"/>
      <c r="H135" s="299" t="s">
        <v>986</v>
      </c>
      <c r="I135" s="299" t="s">
        <v>936</v>
      </c>
      <c r="J135" s="299">
        <v>255</v>
      </c>
      <c r="K135" s="342"/>
    </row>
    <row r="136" ht="15" customHeight="1">
      <c r="B136" s="340"/>
      <c r="C136" s="299" t="s">
        <v>963</v>
      </c>
      <c r="D136" s="299"/>
      <c r="E136" s="299"/>
      <c r="F136" s="320" t="s">
        <v>934</v>
      </c>
      <c r="G136" s="299"/>
      <c r="H136" s="299" t="s">
        <v>987</v>
      </c>
      <c r="I136" s="299" t="s">
        <v>965</v>
      </c>
      <c r="J136" s="299"/>
      <c r="K136" s="342"/>
    </row>
    <row r="137" ht="15" customHeight="1">
      <c r="B137" s="340"/>
      <c r="C137" s="299" t="s">
        <v>966</v>
      </c>
      <c r="D137" s="299"/>
      <c r="E137" s="299"/>
      <c r="F137" s="320" t="s">
        <v>934</v>
      </c>
      <c r="G137" s="299"/>
      <c r="H137" s="299" t="s">
        <v>988</v>
      </c>
      <c r="I137" s="299" t="s">
        <v>968</v>
      </c>
      <c r="J137" s="299"/>
      <c r="K137" s="342"/>
    </row>
    <row r="138" ht="15" customHeight="1">
      <c r="B138" s="340"/>
      <c r="C138" s="299" t="s">
        <v>969</v>
      </c>
      <c r="D138" s="299"/>
      <c r="E138" s="299"/>
      <c r="F138" s="320" t="s">
        <v>934</v>
      </c>
      <c r="G138" s="299"/>
      <c r="H138" s="299" t="s">
        <v>969</v>
      </c>
      <c r="I138" s="299" t="s">
        <v>968</v>
      </c>
      <c r="J138" s="299"/>
      <c r="K138" s="342"/>
    </row>
    <row r="139" ht="15" customHeight="1">
      <c r="B139" s="340"/>
      <c r="C139" s="299" t="s">
        <v>38</v>
      </c>
      <c r="D139" s="299"/>
      <c r="E139" s="299"/>
      <c r="F139" s="320" t="s">
        <v>934</v>
      </c>
      <c r="G139" s="299"/>
      <c r="H139" s="299" t="s">
        <v>989</v>
      </c>
      <c r="I139" s="299" t="s">
        <v>968</v>
      </c>
      <c r="J139" s="299"/>
      <c r="K139" s="342"/>
    </row>
    <row r="140" ht="15" customHeight="1">
      <c r="B140" s="340"/>
      <c r="C140" s="299" t="s">
        <v>990</v>
      </c>
      <c r="D140" s="299"/>
      <c r="E140" s="299"/>
      <c r="F140" s="320" t="s">
        <v>934</v>
      </c>
      <c r="G140" s="299"/>
      <c r="H140" s="299" t="s">
        <v>991</v>
      </c>
      <c r="I140" s="299" t="s">
        <v>968</v>
      </c>
      <c r="J140" s="299"/>
      <c r="K140" s="342"/>
    </row>
    <row r="141" ht="15" customHeight="1">
      <c r="B141" s="343"/>
      <c r="C141" s="344"/>
      <c r="D141" s="344"/>
      <c r="E141" s="344"/>
      <c r="F141" s="344"/>
      <c r="G141" s="344"/>
      <c r="H141" s="344"/>
      <c r="I141" s="344"/>
      <c r="J141" s="344"/>
      <c r="K141" s="345"/>
    </row>
    <row r="142" ht="18.75" customHeight="1">
      <c r="B142" s="295"/>
      <c r="C142" s="295"/>
      <c r="D142" s="295"/>
      <c r="E142" s="295"/>
      <c r="F142" s="332"/>
      <c r="G142" s="295"/>
      <c r="H142" s="295"/>
      <c r="I142" s="295"/>
      <c r="J142" s="295"/>
      <c r="K142" s="295"/>
    </row>
    <row r="143" ht="18.75" customHeight="1">
      <c r="B143" s="306"/>
      <c r="C143" s="306"/>
      <c r="D143" s="306"/>
      <c r="E143" s="306"/>
      <c r="F143" s="306"/>
      <c r="G143" s="306"/>
      <c r="H143" s="306"/>
      <c r="I143" s="306"/>
      <c r="J143" s="306"/>
      <c r="K143" s="306"/>
    </row>
    <row r="144" ht="7.5" customHeight="1">
      <c r="B144" s="307"/>
      <c r="C144" s="308"/>
      <c r="D144" s="308"/>
      <c r="E144" s="308"/>
      <c r="F144" s="308"/>
      <c r="G144" s="308"/>
      <c r="H144" s="308"/>
      <c r="I144" s="308"/>
      <c r="J144" s="308"/>
      <c r="K144" s="309"/>
    </row>
    <row r="145" ht="45" customHeight="1">
      <c r="B145" s="310"/>
      <c r="C145" s="311" t="s">
        <v>992</v>
      </c>
      <c r="D145" s="311"/>
      <c r="E145" s="311"/>
      <c r="F145" s="311"/>
      <c r="G145" s="311"/>
      <c r="H145" s="311"/>
      <c r="I145" s="311"/>
      <c r="J145" s="311"/>
      <c r="K145" s="312"/>
    </row>
    <row r="146" ht="17.25" customHeight="1">
      <c r="B146" s="310"/>
      <c r="C146" s="313" t="s">
        <v>928</v>
      </c>
      <c r="D146" s="313"/>
      <c r="E146" s="313"/>
      <c r="F146" s="313" t="s">
        <v>929</v>
      </c>
      <c r="G146" s="314"/>
      <c r="H146" s="313" t="s">
        <v>123</v>
      </c>
      <c r="I146" s="313" t="s">
        <v>57</v>
      </c>
      <c r="J146" s="313" t="s">
        <v>930</v>
      </c>
      <c r="K146" s="312"/>
    </row>
    <row r="147" ht="17.25" customHeight="1">
      <c r="B147" s="310"/>
      <c r="C147" s="315" t="s">
        <v>931</v>
      </c>
      <c r="D147" s="315"/>
      <c r="E147" s="315"/>
      <c r="F147" s="316" t="s">
        <v>932</v>
      </c>
      <c r="G147" s="317"/>
      <c r="H147" s="315"/>
      <c r="I147" s="315"/>
      <c r="J147" s="315" t="s">
        <v>933</v>
      </c>
      <c r="K147" s="312"/>
    </row>
    <row r="148" ht="5.25" customHeight="1">
      <c r="B148" s="321"/>
      <c r="C148" s="318"/>
      <c r="D148" s="318"/>
      <c r="E148" s="318"/>
      <c r="F148" s="318"/>
      <c r="G148" s="319"/>
      <c r="H148" s="318"/>
      <c r="I148" s="318"/>
      <c r="J148" s="318"/>
      <c r="K148" s="342"/>
    </row>
    <row r="149" ht="15" customHeight="1">
      <c r="B149" s="321"/>
      <c r="C149" s="346" t="s">
        <v>937</v>
      </c>
      <c r="D149" s="299"/>
      <c r="E149" s="299"/>
      <c r="F149" s="347" t="s">
        <v>934</v>
      </c>
      <c r="G149" s="299"/>
      <c r="H149" s="346" t="s">
        <v>973</v>
      </c>
      <c r="I149" s="346" t="s">
        <v>936</v>
      </c>
      <c r="J149" s="346">
        <v>120</v>
      </c>
      <c r="K149" s="342"/>
    </row>
    <row r="150" ht="15" customHeight="1">
      <c r="B150" s="321"/>
      <c r="C150" s="346" t="s">
        <v>982</v>
      </c>
      <c r="D150" s="299"/>
      <c r="E150" s="299"/>
      <c r="F150" s="347" t="s">
        <v>934</v>
      </c>
      <c r="G150" s="299"/>
      <c r="H150" s="346" t="s">
        <v>993</v>
      </c>
      <c r="I150" s="346" t="s">
        <v>936</v>
      </c>
      <c r="J150" s="346" t="s">
        <v>984</v>
      </c>
      <c r="K150" s="342"/>
    </row>
    <row r="151" ht="15" customHeight="1">
      <c r="B151" s="321"/>
      <c r="C151" s="346" t="s">
        <v>883</v>
      </c>
      <c r="D151" s="299"/>
      <c r="E151" s="299"/>
      <c r="F151" s="347" t="s">
        <v>934</v>
      </c>
      <c r="G151" s="299"/>
      <c r="H151" s="346" t="s">
        <v>994</v>
      </c>
      <c r="I151" s="346" t="s">
        <v>936</v>
      </c>
      <c r="J151" s="346" t="s">
        <v>984</v>
      </c>
      <c r="K151" s="342"/>
    </row>
    <row r="152" ht="15" customHeight="1">
      <c r="B152" s="321"/>
      <c r="C152" s="346" t="s">
        <v>939</v>
      </c>
      <c r="D152" s="299"/>
      <c r="E152" s="299"/>
      <c r="F152" s="347" t="s">
        <v>940</v>
      </c>
      <c r="G152" s="299"/>
      <c r="H152" s="346" t="s">
        <v>973</v>
      </c>
      <c r="I152" s="346" t="s">
        <v>936</v>
      </c>
      <c r="J152" s="346">
        <v>50</v>
      </c>
      <c r="K152" s="342"/>
    </row>
    <row r="153" ht="15" customHeight="1">
      <c r="B153" s="321"/>
      <c r="C153" s="346" t="s">
        <v>942</v>
      </c>
      <c r="D153" s="299"/>
      <c r="E153" s="299"/>
      <c r="F153" s="347" t="s">
        <v>934</v>
      </c>
      <c r="G153" s="299"/>
      <c r="H153" s="346" t="s">
        <v>973</v>
      </c>
      <c r="I153" s="346" t="s">
        <v>944</v>
      </c>
      <c r="J153" s="346"/>
      <c r="K153" s="342"/>
    </row>
    <row r="154" ht="15" customHeight="1">
      <c r="B154" s="321"/>
      <c r="C154" s="346" t="s">
        <v>953</v>
      </c>
      <c r="D154" s="299"/>
      <c r="E154" s="299"/>
      <c r="F154" s="347" t="s">
        <v>940</v>
      </c>
      <c r="G154" s="299"/>
      <c r="H154" s="346" t="s">
        <v>973</v>
      </c>
      <c r="I154" s="346" t="s">
        <v>936</v>
      </c>
      <c r="J154" s="346">
        <v>50</v>
      </c>
      <c r="K154" s="342"/>
    </row>
    <row r="155" ht="15" customHeight="1">
      <c r="B155" s="321"/>
      <c r="C155" s="346" t="s">
        <v>961</v>
      </c>
      <c r="D155" s="299"/>
      <c r="E155" s="299"/>
      <c r="F155" s="347" t="s">
        <v>940</v>
      </c>
      <c r="G155" s="299"/>
      <c r="H155" s="346" t="s">
        <v>973</v>
      </c>
      <c r="I155" s="346" t="s">
        <v>936</v>
      </c>
      <c r="J155" s="346">
        <v>50</v>
      </c>
      <c r="K155" s="342"/>
    </row>
    <row r="156" ht="15" customHeight="1">
      <c r="B156" s="321"/>
      <c r="C156" s="346" t="s">
        <v>959</v>
      </c>
      <c r="D156" s="299"/>
      <c r="E156" s="299"/>
      <c r="F156" s="347" t="s">
        <v>940</v>
      </c>
      <c r="G156" s="299"/>
      <c r="H156" s="346" t="s">
        <v>973</v>
      </c>
      <c r="I156" s="346" t="s">
        <v>936</v>
      </c>
      <c r="J156" s="346">
        <v>50</v>
      </c>
      <c r="K156" s="342"/>
    </row>
    <row r="157" ht="15" customHeight="1">
      <c r="B157" s="321"/>
      <c r="C157" s="346" t="s">
        <v>100</v>
      </c>
      <c r="D157" s="299"/>
      <c r="E157" s="299"/>
      <c r="F157" s="347" t="s">
        <v>934</v>
      </c>
      <c r="G157" s="299"/>
      <c r="H157" s="346" t="s">
        <v>995</v>
      </c>
      <c r="I157" s="346" t="s">
        <v>936</v>
      </c>
      <c r="J157" s="346" t="s">
        <v>996</v>
      </c>
      <c r="K157" s="342"/>
    </row>
    <row r="158" ht="15" customHeight="1">
      <c r="B158" s="321"/>
      <c r="C158" s="346" t="s">
        <v>997</v>
      </c>
      <c r="D158" s="299"/>
      <c r="E158" s="299"/>
      <c r="F158" s="347" t="s">
        <v>934</v>
      </c>
      <c r="G158" s="299"/>
      <c r="H158" s="346" t="s">
        <v>998</v>
      </c>
      <c r="I158" s="346" t="s">
        <v>968</v>
      </c>
      <c r="J158" s="346"/>
      <c r="K158" s="342"/>
    </row>
    <row r="159" ht="15" customHeight="1">
      <c r="B159" s="348"/>
      <c r="C159" s="330"/>
      <c r="D159" s="330"/>
      <c r="E159" s="330"/>
      <c r="F159" s="330"/>
      <c r="G159" s="330"/>
      <c r="H159" s="330"/>
      <c r="I159" s="330"/>
      <c r="J159" s="330"/>
      <c r="K159" s="349"/>
    </row>
    <row r="160" ht="18.75" customHeight="1">
      <c r="B160" s="295"/>
      <c r="C160" s="299"/>
      <c r="D160" s="299"/>
      <c r="E160" s="299"/>
      <c r="F160" s="320"/>
      <c r="G160" s="299"/>
      <c r="H160" s="299"/>
      <c r="I160" s="299"/>
      <c r="J160" s="299"/>
      <c r="K160" s="295"/>
    </row>
    <row r="161" ht="18.75" customHeight="1">
      <c r="B161" s="306"/>
      <c r="C161" s="306"/>
      <c r="D161" s="306"/>
      <c r="E161" s="306"/>
      <c r="F161" s="306"/>
      <c r="G161" s="306"/>
      <c r="H161" s="306"/>
      <c r="I161" s="306"/>
      <c r="J161" s="306"/>
      <c r="K161" s="306"/>
    </row>
    <row r="162" ht="7.5" customHeight="1">
      <c r="B162" s="285"/>
      <c r="C162" s="286"/>
      <c r="D162" s="286"/>
      <c r="E162" s="286"/>
      <c r="F162" s="286"/>
      <c r="G162" s="286"/>
      <c r="H162" s="286"/>
      <c r="I162" s="286"/>
      <c r="J162" s="286"/>
      <c r="K162" s="287"/>
    </row>
    <row r="163" ht="45" customHeight="1">
      <c r="B163" s="288"/>
      <c r="C163" s="289" t="s">
        <v>999</v>
      </c>
      <c r="D163" s="289"/>
      <c r="E163" s="289"/>
      <c r="F163" s="289"/>
      <c r="G163" s="289"/>
      <c r="H163" s="289"/>
      <c r="I163" s="289"/>
      <c r="J163" s="289"/>
      <c r="K163" s="290"/>
    </row>
    <row r="164" ht="17.25" customHeight="1">
      <c r="B164" s="288"/>
      <c r="C164" s="313" t="s">
        <v>928</v>
      </c>
      <c r="D164" s="313"/>
      <c r="E164" s="313"/>
      <c r="F164" s="313" t="s">
        <v>929</v>
      </c>
      <c r="G164" s="350"/>
      <c r="H164" s="351" t="s">
        <v>123</v>
      </c>
      <c r="I164" s="351" t="s">
        <v>57</v>
      </c>
      <c r="J164" s="313" t="s">
        <v>930</v>
      </c>
      <c r="K164" s="290"/>
    </row>
    <row r="165" ht="17.25" customHeight="1">
      <c r="B165" s="291"/>
      <c r="C165" s="315" t="s">
        <v>931</v>
      </c>
      <c r="D165" s="315"/>
      <c r="E165" s="315"/>
      <c r="F165" s="316" t="s">
        <v>932</v>
      </c>
      <c r="G165" s="352"/>
      <c r="H165" s="353"/>
      <c r="I165" s="353"/>
      <c r="J165" s="315" t="s">
        <v>933</v>
      </c>
      <c r="K165" s="293"/>
    </row>
    <row r="166" ht="5.25" customHeight="1">
      <c r="B166" s="321"/>
      <c r="C166" s="318"/>
      <c r="D166" s="318"/>
      <c r="E166" s="318"/>
      <c r="F166" s="318"/>
      <c r="G166" s="319"/>
      <c r="H166" s="318"/>
      <c r="I166" s="318"/>
      <c r="J166" s="318"/>
      <c r="K166" s="342"/>
    </row>
    <row r="167" ht="15" customHeight="1">
      <c r="B167" s="321"/>
      <c r="C167" s="299" t="s">
        <v>937</v>
      </c>
      <c r="D167" s="299"/>
      <c r="E167" s="299"/>
      <c r="F167" s="320" t="s">
        <v>934</v>
      </c>
      <c r="G167" s="299"/>
      <c r="H167" s="299" t="s">
        <v>973</v>
      </c>
      <c r="I167" s="299" t="s">
        <v>936</v>
      </c>
      <c r="J167" s="299">
        <v>120</v>
      </c>
      <c r="K167" s="342"/>
    </row>
    <row r="168" ht="15" customHeight="1">
      <c r="B168" s="321"/>
      <c r="C168" s="299" t="s">
        <v>982</v>
      </c>
      <c r="D168" s="299"/>
      <c r="E168" s="299"/>
      <c r="F168" s="320" t="s">
        <v>934</v>
      </c>
      <c r="G168" s="299"/>
      <c r="H168" s="299" t="s">
        <v>983</v>
      </c>
      <c r="I168" s="299" t="s">
        <v>936</v>
      </c>
      <c r="J168" s="299" t="s">
        <v>984</v>
      </c>
      <c r="K168" s="342"/>
    </row>
    <row r="169" ht="15" customHeight="1">
      <c r="B169" s="321"/>
      <c r="C169" s="299" t="s">
        <v>883</v>
      </c>
      <c r="D169" s="299"/>
      <c r="E169" s="299"/>
      <c r="F169" s="320" t="s">
        <v>934</v>
      </c>
      <c r="G169" s="299"/>
      <c r="H169" s="299" t="s">
        <v>1000</v>
      </c>
      <c r="I169" s="299" t="s">
        <v>936</v>
      </c>
      <c r="J169" s="299" t="s">
        <v>984</v>
      </c>
      <c r="K169" s="342"/>
    </row>
    <row r="170" ht="15" customHeight="1">
      <c r="B170" s="321"/>
      <c r="C170" s="299" t="s">
        <v>939</v>
      </c>
      <c r="D170" s="299"/>
      <c r="E170" s="299"/>
      <c r="F170" s="320" t="s">
        <v>940</v>
      </c>
      <c r="G170" s="299"/>
      <c r="H170" s="299" t="s">
        <v>1000</v>
      </c>
      <c r="I170" s="299" t="s">
        <v>936</v>
      </c>
      <c r="J170" s="299">
        <v>50</v>
      </c>
      <c r="K170" s="342"/>
    </row>
    <row r="171" ht="15" customHeight="1">
      <c r="B171" s="321"/>
      <c r="C171" s="299" t="s">
        <v>942</v>
      </c>
      <c r="D171" s="299"/>
      <c r="E171" s="299"/>
      <c r="F171" s="320" t="s">
        <v>934</v>
      </c>
      <c r="G171" s="299"/>
      <c r="H171" s="299" t="s">
        <v>1000</v>
      </c>
      <c r="I171" s="299" t="s">
        <v>944</v>
      </c>
      <c r="J171" s="299"/>
      <c r="K171" s="342"/>
    </row>
    <row r="172" ht="15" customHeight="1">
      <c r="B172" s="321"/>
      <c r="C172" s="299" t="s">
        <v>953</v>
      </c>
      <c r="D172" s="299"/>
      <c r="E172" s="299"/>
      <c r="F172" s="320" t="s">
        <v>940</v>
      </c>
      <c r="G172" s="299"/>
      <c r="H172" s="299" t="s">
        <v>1000</v>
      </c>
      <c r="I172" s="299" t="s">
        <v>936</v>
      </c>
      <c r="J172" s="299">
        <v>50</v>
      </c>
      <c r="K172" s="342"/>
    </row>
    <row r="173" ht="15" customHeight="1">
      <c r="B173" s="321"/>
      <c r="C173" s="299" t="s">
        <v>961</v>
      </c>
      <c r="D173" s="299"/>
      <c r="E173" s="299"/>
      <c r="F173" s="320" t="s">
        <v>940</v>
      </c>
      <c r="G173" s="299"/>
      <c r="H173" s="299" t="s">
        <v>1000</v>
      </c>
      <c r="I173" s="299" t="s">
        <v>936</v>
      </c>
      <c r="J173" s="299">
        <v>50</v>
      </c>
      <c r="K173" s="342"/>
    </row>
    <row r="174" ht="15" customHeight="1">
      <c r="B174" s="321"/>
      <c r="C174" s="299" t="s">
        <v>959</v>
      </c>
      <c r="D174" s="299"/>
      <c r="E174" s="299"/>
      <c r="F174" s="320" t="s">
        <v>940</v>
      </c>
      <c r="G174" s="299"/>
      <c r="H174" s="299" t="s">
        <v>1000</v>
      </c>
      <c r="I174" s="299" t="s">
        <v>936</v>
      </c>
      <c r="J174" s="299">
        <v>50</v>
      </c>
      <c r="K174" s="342"/>
    </row>
    <row r="175" ht="15" customHeight="1">
      <c r="B175" s="321"/>
      <c r="C175" s="299" t="s">
        <v>122</v>
      </c>
      <c r="D175" s="299"/>
      <c r="E175" s="299"/>
      <c r="F175" s="320" t="s">
        <v>934</v>
      </c>
      <c r="G175" s="299"/>
      <c r="H175" s="299" t="s">
        <v>1001</v>
      </c>
      <c r="I175" s="299" t="s">
        <v>1002</v>
      </c>
      <c r="J175" s="299"/>
      <c r="K175" s="342"/>
    </row>
    <row r="176" ht="15" customHeight="1">
      <c r="B176" s="321"/>
      <c r="C176" s="299" t="s">
        <v>57</v>
      </c>
      <c r="D176" s="299"/>
      <c r="E176" s="299"/>
      <c r="F176" s="320" t="s">
        <v>934</v>
      </c>
      <c r="G176" s="299"/>
      <c r="H176" s="299" t="s">
        <v>1003</v>
      </c>
      <c r="I176" s="299" t="s">
        <v>1004</v>
      </c>
      <c r="J176" s="299">
        <v>1</v>
      </c>
      <c r="K176" s="342"/>
    </row>
    <row r="177" ht="15" customHeight="1">
      <c r="B177" s="321"/>
      <c r="C177" s="299" t="s">
        <v>53</v>
      </c>
      <c r="D177" s="299"/>
      <c r="E177" s="299"/>
      <c r="F177" s="320" t="s">
        <v>934</v>
      </c>
      <c r="G177" s="299"/>
      <c r="H177" s="299" t="s">
        <v>1005</v>
      </c>
      <c r="I177" s="299" t="s">
        <v>936</v>
      </c>
      <c r="J177" s="299">
        <v>20</v>
      </c>
      <c r="K177" s="342"/>
    </row>
    <row r="178" ht="15" customHeight="1">
      <c r="B178" s="321"/>
      <c r="C178" s="299" t="s">
        <v>123</v>
      </c>
      <c r="D178" s="299"/>
      <c r="E178" s="299"/>
      <c r="F178" s="320" t="s">
        <v>934</v>
      </c>
      <c r="G178" s="299"/>
      <c r="H178" s="299" t="s">
        <v>1006</v>
      </c>
      <c r="I178" s="299" t="s">
        <v>936</v>
      </c>
      <c r="J178" s="299">
        <v>255</v>
      </c>
      <c r="K178" s="342"/>
    </row>
    <row r="179" ht="15" customHeight="1">
      <c r="B179" s="321"/>
      <c r="C179" s="299" t="s">
        <v>124</v>
      </c>
      <c r="D179" s="299"/>
      <c r="E179" s="299"/>
      <c r="F179" s="320" t="s">
        <v>934</v>
      </c>
      <c r="G179" s="299"/>
      <c r="H179" s="299" t="s">
        <v>899</v>
      </c>
      <c r="I179" s="299" t="s">
        <v>936</v>
      </c>
      <c r="J179" s="299">
        <v>10</v>
      </c>
      <c r="K179" s="342"/>
    </row>
    <row r="180" ht="15" customHeight="1">
      <c r="B180" s="321"/>
      <c r="C180" s="299" t="s">
        <v>125</v>
      </c>
      <c r="D180" s="299"/>
      <c r="E180" s="299"/>
      <c r="F180" s="320" t="s">
        <v>934</v>
      </c>
      <c r="G180" s="299"/>
      <c r="H180" s="299" t="s">
        <v>1007</v>
      </c>
      <c r="I180" s="299" t="s">
        <v>968</v>
      </c>
      <c r="J180" s="299"/>
      <c r="K180" s="342"/>
    </row>
    <row r="181" ht="15" customHeight="1">
      <c r="B181" s="321"/>
      <c r="C181" s="299" t="s">
        <v>1008</v>
      </c>
      <c r="D181" s="299"/>
      <c r="E181" s="299"/>
      <c r="F181" s="320" t="s">
        <v>934</v>
      </c>
      <c r="G181" s="299"/>
      <c r="H181" s="299" t="s">
        <v>1009</v>
      </c>
      <c r="I181" s="299" t="s">
        <v>968</v>
      </c>
      <c r="J181" s="299"/>
      <c r="K181" s="342"/>
    </row>
    <row r="182" ht="15" customHeight="1">
      <c r="B182" s="321"/>
      <c r="C182" s="299" t="s">
        <v>997</v>
      </c>
      <c r="D182" s="299"/>
      <c r="E182" s="299"/>
      <c r="F182" s="320" t="s">
        <v>934</v>
      </c>
      <c r="G182" s="299"/>
      <c r="H182" s="299" t="s">
        <v>1010</v>
      </c>
      <c r="I182" s="299" t="s">
        <v>968</v>
      </c>
      <c r="J182" s="299"/>
      <c r="K182" s="342"/>
    </row>
    <row r="183" ht="15" customHeight="1">
      <c r="B183" s="321"/>
      <c r="C183" s="299" t="s">
        <v>127</v>
      </c>
      <c r="D183" s="299"/>
      <c r="E183" s="299"/>
      <c r="F183" s="320" t="s">
        <v>940</v>
      </c>
      <c r="G183" s="299"/>
      <c r="H183" s="299" t="s">
        <v>1011</v>
      </c>
      <c r="I183" s="299" t="s">
        <v>936</v>
      </c>
      <c r="J183" s="299">
        <v>50</v>
      </c>
      <c r="K183" s="342"/>
    </row>
    <row r="184" ht="15" customHeight="1">
      <c r="B184" s="321"/>
      <c r="C184" s="299" t="s">
        <v>1012</v>
      </c>
      <c r="D184" s="299"/>
      <c r="E184" s="299"/>
      <c r="F184" s="320" t="s">
        <v>940</v>
      </c>
      <c r="G184" s="299"/>
      <c r="H184" s="299" t="s">
        <v>1013</v>
      </c>
      <c r="I184" s="299" t="s">
        <v>1014</v>
      </c>
      <c r="J184" s="299"/>
      <c r="K184" s="342"/>
    </row>
    <row r="185" ht="15" customHeight="1">
      <c r="B185" s="321"/>
      <c r="C185" s="299" t="s">
        <v>1015</v>
      </c>
      <c r="D185" s="299"/>
      <c r="E185" s="299"/>
      <c r="F185" s="320" t="s">
        <v>940</v>
      </c>
      <c r="G185" s="299"/>
      <c r="H185" s="299" t="s">
        <v>1016</v>
      </c>
      <c r="I185" s="299" t="s">
        <v>1014</v>
      </c>
      <c r="J185" s="299"/>
      <c r="K185" s="342"/>
    </row>
    <row r="186" ht="15" customHeight="1">
      <c r="B186" s="321"/>
      <c r="C186" s="299" t="s">
        <v>1017</v>
      </c>
      <c r="D186" s="299"/>
      <c r="E186" s="299"/>
      <c r="F186" s="320" t="s">
        <v>940</v>
      </c>
      <c r="G186" s="299"/>
      <c r="H186" s="299" t="s">
        <v>1018</v>
      </c>
      <c r="I186" s="299" t="s">
        <v>1014</v>
      </c>
      <c r="J186" s="299"/>
      <c r="K186" s="342"/>
    </row>
    <row r="187" ht="15" customHeight="1">
      <c r="B187" s="321"/>
      <c r="C187" s="354" t="s">
        <v>1019</v>
      </c>
      <c r="D187" s="299"/>
      <c r="E187" s="299"/>
      <c r="F187" s="320" t="s">
        <v>940</v>
      </c>
      <c r="G187" s="299"/>
      <c r="H187" s="299" t="s">
        <v>1020</v>
      </c>
      <c r="I187" s="299" t="s">
        <v>1021</v>
      </c>
      <c r="J187" s="355" t="s">
        <v>1022</v>
      </c>
      <c r="K187" s="342"/>
    </row>
    <row r="188" ht="15" customHeight="1">
      <c r="B188" s="321"/>
      <c r="C188" s="305" t="s">
        <v>42</v>
      </c>
      <c r="D188" s="299"/>
      <c r="E188" s="299"/>
      <c r="F188" s="320" t="s">
        <v>934</v>
      </c>
      <c r="G188" s="299"/>
      <c r="H188" s="295" t="s">
        <v>1023</v>
      </c>
      <c r="I188" s="299" t="s">
        <v>1024</v>
      </c>
      <c r="J188" s="299"/>
      <c r="K188" s="342"/>
    </row>
    <row r="189" ht="15" customHeight="1">
      <c r="B189" s="321"/>
      <c r="C189" s="305" t="s">
        <v>1025</v>
      </c>
      <c r="D189" s="299"/>
      <c r="E189" s="299"/>
      <c r="F189" s="320" t="s">
        <v>934</v>
      </c>
      <c r="G189" s="299"/>
      <c r="H189" s="299" t="s">
        <v>1026</v>
      </c>
      <c r="I189" s="299" t="s">
        <v>968</v>
      </c>
      <c r="J189" s="299"/>
      <c r="K189" s="342"/>
    </row>
    <row r="190" ht="15" customHeight="1">
      <c r="B190" s="321"/>
      <c r="C190" s="305" t="s">
        <v>1027</v>
      </c>
      <c r="D190" s="299"/>
      <c r="E190" s="299"/>
      <c r="F190" s="320" t="s">
        <v>934</v>
      </c>
      <c r="G190" s="299"/>
      <c r="H190" s="299" t="s">
        <v>1028</v>
      </c>
      <c r="I190" s="299" t="s">
        <v>968</v>
      </c>
      <c r="J190" s="299"/>
      <c r="K190" s="342"/>
    </row>
    <row r="191" ht="15" customHeight="1">
      <c r="B191" s="321"/>
      <c r="C191" s="305" t="s">
        <v>1029</v>
      </c>
      <c r="D191" s="299"/>
      <c r="E191" s="299"/>
      <c r="F191" s="320" t="s">
        <v>940</v>
      </c>
      <c r="G191" s="299"/>
      <c r="H191" s="299" t="s">
        <v>1030</v>
      </c>
      <c r="I191" s="299" t="s">
        <v>968</v>
      </c>
      <c r="J191" s="299"/>
      <c r="K191" s="342"/>
    </row>
    <row r="192" ht="15" customHeight="1">
      <c r="B192" s="348"/>
      <c r="C192" s="356"/>
      <c r="D192" s="330"/>
      <c r="E192" s="330"/>
      <c r="F192" s="330"/>
      <c r="G192" s="330"/>
      <c r="H192" s="330"/>
      <c r="I192" s="330"/>
      <c r="J192" s="330"/>
      <c r="K192" s="349"/>
    </row>
    <row r="193" ht="18.75" customHeight="1">
      <c r="B193" s="295"/>
      <c r="C193" s="299"/>
      <c r="D193" s="299"/>
      <c r="E193" s="299"/>
      <c r="F193" s="320"/>
      <c r="G193" s="299"/>
      <c r="H193" s="299"/>
      <c r="I193" s="299"/>
      <c r="J193" s="299"/>
      <c r="K193" s="295"/>
    </row>
    <row r="194" ht="18.75" customHeight="1">
      <c r="B194" s="295"/>
      <c r="C194" s="299"/>
      <c r="D194" s="299"/>
      <c r="E194" s="299"/>
      <c r="F194" s="320"/>
      <c r="G194" s="299"/>
      <c r="H194" s="299"/>
      <c r="I194" s="299"/>
      <c r="J194" s="299"/>
      <c r="K194" s="295"/>
    </row>
    <row r="195" ht="18.75" customHeight="1">
      <c r="B195" s="306"/>
      <c r="C195" s="306"/>
      <c r="D195" s="306"/>
      <c r="E195" s="306"/>
      <c r="F195" s="306"/>
      <c r="G195" s="306"/>
      <c r="H195" s="306"/>
      <c r="I195" s="306"/>
      <c r="J195" s="306"/>
      <c r="K195" s="306"/>
    </row>
    <row r="196" ht="13.5">
      <c r="B196" s="285"/>
      <c r="C196" s="286"/>
      <c r="D196" s="286"/>
      <c r="E196" s="286"/>
      <c r="F196" s="286"/>
      <c r="G196" s="286"/>
      <c r="H196" s="286"/>
      <c r="I196" s="286"/>
      <c r="J196" s="286"/>
      <c r="K196" s="287"/>
    </row>
    <row r="197" ht="21">
      <c r="B197" s="288"/>
      <c r="C197" s="289" t="s">
        <v>1031</v>
      </c>
      <c r="D197" s="289"/>
      <c r="E197" s="289"/>
      <c r="F197" s="289"/>
      <c r="G197" s="289"/>
      <c r="H197" s="289"/>
      <c r="I197" s="289"/>
      <c r="J197" s="289"/>
      <c r="K197" s="290"/>
    </row>
    <row r="198" ht="25.5" customHeight="1">
      <c r="B198" s="288"/>
      <c r="C198" s="357" t="s">
        <v>1032</v>
      </c>
      <c r="D198" s="357"/>
      <c r="E198" s="357"/>
      <c r="F198" s="357" t="s">
        <v>1033</v>
      </c>
      <c r="G198" s="358"/>
      <c r="H198" s="357" t="s">
        <v>1034</v>
      </c>
      <c r="I198" s="357"/>
      <c r="J198" s="357"/>
      <c r="K198" s="290"/>
    </row>
    <row r="199" ht="5.25" customHeight="1">
      <c r="B199" s="321"/>
      <c r="C199" s="318"/>
      <c r="D199" s="318"/>
      <c r="E199" s="318"/>
      <c r="F199" s="318"/>
      <c r="G199" s="299"/>
      <c r="H199" s="318"/>
      <c r="I199" s="318"/>
      <c r="J199" s="318"/>
      <c r="K199" s="342"/>
    </row>
    <row r="200" ht="15" customHeight="1">
      <c r="B200" s="321"/>
      <c r="C200" s="299" t="s">
        <v>1024</v>
      </c>
      <c r="D200" s="299"/>
      <c r="E200" s="299"/>
      <c r="F200" s="320" t="s">
        <v>43</v>
      </c>
      <c r="G200" s="299"/>
      <c r="H200" s="299" t="s">
        <v>1035</v>
      </c>
      <c r="I200" s="299"/>
      <c r="J200" s="299"/>
      <c r="K200" s="342"/>
    </row>
    <row r="201" ht="15" customHeight="1">
      <c r="B201" s="321"/>
      <c r="C201" s="327"/>
      <c r="D201" s="299"/>
      <c r="E201" s="299"/>
      <c r="F201" s="320" t="s">
        <v>44</v>
      </c>
      <c r="G201" s="299"/>
      <c r="H201" s="299" t="s">
        <v>1036</v>
      </c>
      <c r="I201" s="299"/>
      <c r="J201" s="299"/>
      <c r="K201" s="342"/>
    </row>
    <row r="202" ht="15" customHeight="1">
      <c r="B202" s="321"/>
      <c r="C202" s="327"/>
      <c r="D202" s="299"/>
      <c r="E202" s="299"/>
      <c r="F202" s="320" t="s">
        <v>47</v>
      </c>
      <c r="G202" s="299"/>
      <c r="H202" s="299" t="s">
        <v>1037</v>
      </c>
      <c r="I202" s="299"/>
      <c r="J202" s="299"/>
      <c r="K202" s="342"/>
    </row>
    <row r="203" ht="15" customHeight="1">
      <c r="B203" s="321"/>
      <c r="C203" s="299"/>
      <c r="D203" s="299"/>
      <c r="E203" s="299"/>
      <c r="F203" s="320" t="s">
        <v>45</v>
      </c>
      <c r="G203" s="299"/>
      <c r="H203" s="299" t="s">
        <v>1038</v>
      </c>
      <c r="I203" s="299"/>
      <c r="J203" s="299"/>
      <c r="K203" s="342"/>
    </row>
    <row r="204" ht="15" customHeight="1">
      <c r="B204" s="321"/>
      <c r="C204" s="299"/>
      <c r="D204" s="299"/>
      <c r="E204" s="299"/>
      <c r="F204" s="320" t="s">
        <v>46</v>
      </c>
      <c r="G204" s="299"/>
      <c r="H204" s="299" t="s">
        <v>1039</v>
      </c>
      <c r="I204" s="299"/>
      <c r="J204" s="299"/>
      <c r="K204" s="342"/>
    </row>
    <row r="205" ht="15" customHeight="1">
      <c r="B205" s="321"/>
      <c r="C205" s="299"/>
      <c r="D205" s="299"/>
      <c r="E205" s="299"/>
      <c r="F205" s="320"/>
      <c r="G205" s="299"/>
      <c r="H205" s="299"/>
      <c r="I205" s="299"/>
      <c r="J205" s="299"/>
      <c r="K205" s="342"/>
    </row>
    <row r="206" ht="15" customHeight="1">
      <c r="B206" s="321"/>
      <c r="C206" s="299" t="s">
        <v>980</v>
      </c>
      <c r="D206" s="299"/>
      <c r="E206" s="299"/>
      <c r="F206" s="320" t="s">
        <v>79</v>
      </c>
      <c r="G206" s="299"/>
      <c r="H206" s="299" t="s">
        <v>1040</v>
      </c>
      <c r="I206" s="299"/>
      <c r="J206" s="299"/>
      <c r="K206" s="342"/>
    </row>
    <row r="207" ht="15" customHeight="1">
      <c r="B207" s="321"/>
      <c r="C207" s="327"/>
      <c r="D207" s="299"/>
      <c r="E207" s="299"/>
      <c r="F207" s="320" t="s">
        <v>877</v>
      </c>
      <c r="G207" s="299"/>
      <c r="H207" s="299" t="s">
        <v>878</v>
      </c>
      <c r="I207" s="299"/>
      <c r="J207" s="299"/>
      <c r="K207" s="342"/>
    </row>
    <row r="208" ht="15" customHeight="1">
      <c r="B208" s="321"/>
      <c r="C208" s="299"/>
      <c r="D208" s="299"/>
      <c r="E208" s="299"/>
      <c r="F208" s="320" t="s">
        <v>875</v>
      </c>
      <c r="G208" s="299"/>
      <c r="H208" s="299" t="s">
        <v>1041</v>
      </c>
      <c r="I208" s="299"/>
      <c r="J208" s="299"/>
      <c r="K208" s="342"/>
    </row>
    <row r="209" ht="15" customHeight="1">
      <c r="B209" s="359"/>
      <c r="C209" s="327"/>
      <c r="D209" s="327"/>
      <c r="E209" s="327"/>
      <c r="F209" s="320" t="s">
        <v>879</v>
      </c>
      <c r="G209" s="305"/>
      <c r="H209" s="346" t="s">
        <v>880</v>
      </c>
      <c r="I209" s="346"/>
      <c r="J209" s="346"/>
      <c r="K209" s="360"/>
    </row>
    <row r="210" ht="15" customHeight="1">
      <c r="B210" s="359"/>
      <c r="C210" s="327"/>
      <c r="D210" s="327"/>
      <c r="E210" s="327"/>
      <c r="F210" s="320" t="s">
        <v>881</v>
      </c>
      <c r="G210" s="305"/>
      <c r="H210" s="346" t="s">
        <v>1042</v>
      </c>
      <c r="I210" s="346"/>
      <c r="J210" s="346"/>
      <c r="K210" s="360"/>
    </row>
    <row r="211" ht="15" customHeight="1">
      <c r="B211" s="359"/>
      <c r="C211" s="327"/>
      <c r="D211" s="327"/>
      <c r="E211" s="327"/>
      <c r="F211" s="361"/>
      <c r="G211" s="305"/>
      <c r="H211" s="362"/>
      <c r="I211" s="362"/>
      <c r="J211" s="362"/>
      <c r="K211" s="360"/>
    </row>
    <row r="212" ht="15" customHeight="1">
      <c r="B212" s="359"/>
      <c r="C212" s="299" t="s">
        <v>1004</v>
      </c>
      <c r="D212" s="327"/>
      <c r="E212" s="327"/>
      <c r="F212" s="320">
        <v>1</v>
      </c>
      <c r="G212" s="305"/>
      <c r="H212" s="346" t="s">
        <v>1043</v>
      </c>
      <c r="I212" s="346"/>
      <c r="J212" s="346"/>
      <c r="K212" s="360"/>
    </row>
    <row r="213" ht="15" customHeight="1">
      <c r="B213" s="359"/>
      <c r="C213" s="327"/>
      <c r="D213" s="327"/>
      <c r="E213" s="327"/>
      <c r="F213" s="320">
        <v>2</v>
      </c>
      <c r="G213" s="305"/>
      <c r="H213" s="346" t="s">
        <v>1044</v>
      </c>
      <c r="I213" s="346"/>
      <c r="J213" s="346"/>
      <c r="K213" s="360"/>
    </row>
    <row r="214" ht="15" customHeight="1">
      <c r="B214" s="359"/>
      <c r="C214" s="327"/>
      <c r="D214" s="327"/>
      <c r="E214" s="327"/>
      <c r="F214" s="320">
        <v>3</v>
      </c>
      <c r="G214" s="305"/>
      <c r="H214" s="346" t="s">
        <v>1045</v>
      </c>
      <c r="I214" s="346"/>
      <c r="J214" s="346"/>
      <c r="K214" s="360"/>
    </row>
    <row r="215" ht="15" customHeight="1">
      <c r="B215" s="359"/>
      <c r="C215" s="327"/>
      <c r="D215" s="327"/>
      <c r="E215" s="327"/>
      <c r="F215" s="320">
        <v>4</v>
      </c>
      <c r="G215" s="305"/>
      <c r="H215" s="346" t="s">
        <v>1046</v>
      </c>
      <c r="I215" s="346"/>
      <c r="J215" s="346"/>
      <c r="K215" s="360"/>
    </row>
    <row r="216" ht="12.75" customHeight="1">
      <c r="B216" s="363"/>
      <c r="C216" s="364"/>
      <c r="D216" s="364"/>
      <c r="E216" s="364"/>
      <c r="F216" s="364"/>
      <c r="G216" s="364"/>
      <c r="H216" s="364"/>
      <c r="I216" s="364"/>
      <c r="J216" s="364"/>
      <c r="K216" s="36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DESKTOP-99JUVT4\Petr Fraš</dc:creator>
  <cp:lastModifiedBy>DESKTOP-99JUVT4\Petr Fraš</cp:lastModifiedBy>
  <dcterms:created xsi:type="dcterms:W3CDTF">2019-11-18T17:10:03Z</dcterms:created>
  <dcterms:modified xsi:type="dcterms:W3CDTF">2019-11-18T17:10:14Z</dcterms:modified>
</cp:coreProperties>
</file>